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Pre-trade checklist" sheetId="2" r:id="rId2"/>
    <sheet name="Journal" sheetId="3" r:id="rId3"/>
    <sheet name="Lists" sheetId="4" r:id="rId4"/>
    <sheet name="Dashboard" sheetId="5" r:id="rId5"/>
  </sheets>
  <definedNames>
    <definedName name="_xlnm.Print_Titles" localSheetId="2">Journal!$4:$4</definedName>
  </definedNames>
  <calcPr calcId="124519" fullCalcOnLoad="1"/>
</workbook>
</file>

<file path=xl/sharedStrings.xml><?xml version="1.0" encoding="utf-8"?>
<sst xmlns="http://schemas.openxmlformats.org/spreadsheetml/2006/main" count="140" uniqueCount="138">
  <si>
    <t>CCF CRYPTO TRADING JOURNAL TEMPLATE</t>
  </si>
  <si>
    <t>Free template from CCF. Log every trade and read your own numbers. Educational tool only and not financial advice.</t>
  </si>
  <si>
    <t>1. Fill the Pre-trade checklist before you enter.</t>
  </si>
  <si>
    <t>Open the Pre-trade checklist tab and answer the 12 checks with Yes or No. If any answer is No then fix the gap or skip the trade.</t>
  </si>
  <si>
    <t>2. Log the trade on the Journal tab.</t>
  </si>
  <si>
    <t>Add the date and market and direction. Enter your entry and stop and target. Choose Demo or Live in the Account column. Leave Exit empty while the trade is open.</t>
  </si>
  <si>
    <t>3. Fill in Exit when the trade closes.</t>
  </si>
  <si>
    <t>The Result R column calculates by itself. R is your profit or loss divided by what you risked. A trade that makes twice your risk is +2R and a trade stopped out is -1R.</t>
  </si>
  <si>
    <t>4. Answer two honest questions.</t>
  </si>
  <si>
    <t>Did the trade pass your checklist and did you follow your rules? Pick a mistake tag if you broke one. The tags live on the Lists tab and you can rewrite them.</t>
  </si>
  <si>
    <t>5. Read the Dashboard.</t>
  </si>
  <si>
    <t>Win rate and average R and total R and your longest losing streak all update from the Journal tab. Use the Account filter to look at Demo and Live separately.</t>
  </si>
  <si>
    <t>6. Review on a schedule.</t>
  </si>
  <si>
    <t>Pick a day each week. Sort your notes by mistake tag and look for the same one repeating. Fix one habit at a time.</t>
  </si>
  <si>
    <t>7. Make it yours.</t>
  </si>
  <si>
    <t>Edit the setups and mistake tags on the Lists tab. Add your own notes and chart links in the Notes column. The journal holds 500 trades. Copy the file to start a new one.</t>
  </si>
  <si>
    <t>Worked example</t>
  </si>
  <si>
    <t>Long trade. Entry 100 and stop 95 and exit 110. Risk is 5 per unit and the gain is 10 so the result is +2R. The planned reward to risk of a target at 110 is also 2. If the same trade stops out at 95 the result is -1R.</t>
  </si>
  <si>
    <t>Free calculators and guides: cryptocashflow.com/tools/  (risk reward calculator and position size calculator)</t>
  </si>
  <si>
    <t>Educational content only. CCF provides general education about digital assets and trading. This template does arithmetic on the numbers you type. It does not predict results and it is not individualized financial or tax advice. Trading involves risk including loss of principal.</t>
  </si>
  <si>
    <t>PRE-TRADE CHECKLIST</t>
  </si>
  <si>
    <t>Answer every line before you enter. Clear the answers and use it again for the next trade.</t>
  </si>
  <si>
    <t>#</t>
  </si>
  <si>
    <t>Check</t>
  </si>
  <si>
    <t>Answer</t>
  </si>
  <si>
    <t>Why it matters</t>
  </si>
  <si>
    <t>I know the trend on my higher timeframe and wrote it down</t>
  </si>
  <si>
    <t>Trading with the trend is easier than fighting it. Name it before you look for an entry.</t>
  </si>
  <si>
    <t>The setup matches my written rules and not just "almost"</t>
  </si>
  <si>
    <t>A close match is a different trade. If you have to explain why it counts then it does not.</t>
  </si>
  <si>
    <t>Price is at a level I marked before I looked at this trade</t>
  </si>
  <si>
    <t>Levels marked in advance keep you from inventing reasons after the fact.</t>
  </si>
  <si>
    <t>At least two things agree with my idea (confluence)</t>
  </si>
  <si>
    <t>One signal is a guess. Several signals that agree make a better quality setup.</t>
  </si>
  <si>
    <t>My stop sits where the idea is proven wrong</t>
  </si>
  <si>
    <t>A stop placed to feel safe is not a plan. Put it past the swing the idea depends on.</t>
  </si>
  <si>
    <t>My position size comes from my stop and my risk percentage</t>
  </si>
  <si>
    <t>Size from the stop every time. Confidence is not a size.</t>
  </si>
  <si>
    <t>My risk on this trade is at or below my limit</t>
  </si>
  <si>
    <t>Write a limit and keep it. A single trade should never decide your month.</t>
  </si>
  <si>
    <t>My target gives at least my minimum reward to risk</t>
  </si>
  <si>
    <t>Check the ratio before you enter and not after. Use the planner on this tab.</t>
  </si>
  <si>
    <t>I know about any scheduled news or events in my holding window</t>
  </si>
  <si>
    <t>Big events can gap price through a stop. Decide in advance how you will handle them.</t>
  </si>
  <si>
    <t>I am not trying to win back a loss</t>
  </si>
  <si>
    <t>Revenge trades skip every other check on this list. If you feel it then stop for the day.</t>
  </si>
  <si>
    <t>I am calm and rested enough to follow my plan</t>
  </si>
  <si>
    <t>Tired and stressed traders break rules. Skipping a trade costs nothing.</t>
  </si>
  <si>
    <t>Entry and stop and target are written down before I click</t>
  </si>
  <si>
    <t>If it is not written down it can change mid-trade. Write it first.</t>
  </si>
  <si>
    <t>Checks answered Yes</t>
  </si>
  <si>
    <t>Quick reward to risk planner</t>
  </si>
  <si>
    <t>Entry price</t>
  </si>
  <si>
    <t>Stop price</t>
  </si>
  <si>
    <t>Target price</t>
  </si>
  <si>
    <t>Risk to reward</t>
  </si>
  <si>
    <t>Win rate needed to break even (before costs)</t>
  </si>
  <si>
    <t>Type your numbers in the yellow cells.</t>
  </si>
  <si>
    <t>Stop below entry is a long. Stop above entry is a short.</t>
  </si>
  <si>
    <t>For fees and expectancy and a losing streak table use the free risk reward calculator at cryptocashflow.com/tools/risk-reward-calculator/</t>
  </si>
  <si>
    <t>Educational tool only. Not financial advice. A passed checklist does not predict an outcome. It only shows that you followed your own process.</t>
  </si>
  <si>
    <t>CCF CRYPTO TRADING JOURNAL</t>
  </si>
  <si>
    <t>Fill the white cells. Grey columns calculate by themselves. Result R = (exit - entry) / (entry - stop) for a long and the reverse for a short. Costs (R) is optional: fees and slippage as a share of your risk such as 0.1.</t>
  </si>
  <si>
    <t>Date</t>
  </si>
  <si>
    <t>Account</t>
  </si>
  <si>
    <t>Market</t>
  </si>
  <si>
    <t>Direction</t>
  </si>
  <si>
    <t>Setup</t>
  </si>
  <si>
    <t>Entry</t>
  </si>
  <si>
    <t>Stop</t>
  </si>
  <si>
    <t>Target</t>
  </si>
  <si>
    <t>Exit</t>
  </si>
  <si>
    <t>Risk %</t>
  </si>
  <si>
    <t>Costs (R)</t>
  </si>
  <si>
    <t>Planned reward to risk</t>
  </si>
  <si>
    <t>Result R</t>
  </si>
  <si>
    <t>Checklist passed</t>
  </si>
  <si>
    <t>Followed my rules</t>
  </si>
  <si>
    <t>Mistake tag</t>
  </si>
  <si>
    <t>Notes and chart link</t>
  </si>
  <si>
    <t>Cumulative R</t>
  </si>
  <si>
    <t>Win</t>
  </si>
  <si>
    <t>In filter</t>
  </si>
  <si>
    <t>Losing streak</t>
  </si>
  <si>
    <t>Setups</t>
  </si>
  <si>
    <t>Mistake tags</t>
  </si>
  <si>
    <t>Trend continuation</t>
  </si>
  <si>
    <t>Pullback to a level</t>
  </si>
  <si>
    <t>Range edge</t>
  </si>
  <si>
    <t>Breakout retest</t>
  </si>
  <si>
    <t>Other</t>
  </si>
  <si>
    <t>Traded against the trend</t>
  </si>
  <si>
    <t>Traded a choppy range</t>
  </si>
  <si>
    <t>Entered before the setup was complete</t>
  </si>
  <si>
    <t>No stop loss</t>
  </si>
  <si>
    <t>Moved my stop away</t>
  </si>
  <si>
    <t>Risked more than my limit</t>
  </si>
  <si>
    <t>Stop in the wrong place</t>
  </si>
  <si>
    <t>Chased a move</t>
  </si>
  <si>
    <t>Tried to win back a loss</t>
  </si>
  <si>
    <t>Skipped my checklist</t>
  </si>
  <si>
    <t>Sized the trade by feel</t>
  </si>
  <si>
    <t>Edit these lists. The Journal drop-downs and the Dashboard tables read from here.</t>
  </si>
  <si>
    <t>CCF TRADING JOURNAL DASHBOARD</t>
  </si>
  <si>
    <t>Everything here updates from the Journal tab. Educational tool only and not financial advice.</t>
  </si>
  <si>
    <t>Account filter</t>
  </si>
  <si>
    <t>All</t>
  </si>
  <si>
    <t>CLOSED TRADES</t>
  </si>
  <si>
    <t>WIN RATE</t>
  </si>
  <si>
    <t>AVERAGE R PER TRADE</t>
  </si>
  <si>
    <t>TOTAL R</t>
  </si>
  <si>
    <t>LONGEST LOSING STREAK</t>
  </si>
  <si>
    <t>DAYS OF DATA</t>
  </si>
  <si>
    <t>AVERAGE WINNER (R)</t>
  </si>
  <si>
    <t>AVERAGE LOSER (R)</t>
  </si>
  <si>
    <t>PROFIT FACTOR</t>
  </si>
  <si>
    <t>BREAK-EVEN WIN RATE FROM YOUR AVERAGES</t>
  </si>
  <si>
    <t>BEST TRADE (R)</t>
  </si>
  <si>
    <t>WORST TRADE (R)</t>
  </si>
  <si>
    <t>WINS</t>
  </si>
  <si>
    <t>LOSSES</t>
  </si>
  <si>
    <t>BREAK-EVEN TRADES</t>
  </si>
  <si>
    <t>RULES FOLLOWED</t>
  </si>
  <si>
    <t>CHECKLIST PASSED</t>
  </si>
  <si>
    <t>SAMPLE SIZE NOTE</t>
  </si>
  <si>
    <t>AVG R: RULES FOLLOWED</t>
  </si>
  <si>
    <t>AVG R: RULES BROKEN</t>
  </si>
  <si>
    <t>AVG R: CHECKLIST PASSED</t>
  </si>
  <si>
    <t>AVG R: CHECKLIST NOT PASSED</t>
  </si>
  <si>
    <t>BY SETUP</t>
  </si>
  <si>
    <t>Trades</t>
  </si>
  <si>
    <t>Win rate</t>
  </si>
  <si>
    <t>Average R</t>
  </si>
  <si>
    <t>Total R</t>
  </si>
  <si>
    <t>MISTAKE TAGS</t>
  </si>
  <si>
    <t>Mistake</t>
  </si>
  <si>
    <t>Count</t>
  </si>
  <si>
    <t>A win rate and an average R from a small number of trades can mislead. Treat these numbers as a record of your own habits and not as a forecast.</t>
  </si>
</sst>
</file>

<file path=xl/styles.xml><?xml version="1.0" encoding="utf-8"?>
<styleSheet xmlns="http://schemas.openxmlformats.org/spreadsheetml/2006/main">
  <numFmts count="6">
    <numFmt numFmtId="164" formatCode="#,##0.00########"/>
    <numFmt numFmtId="165" formatCode="0.0%"/>
    <numFmt numFmtId="166" formatCode="yyyy-mm-dd"/>
    <numFmt numFmtId="167" formatCode="0.0##&quot;%&quot;"/>
    <numFmt numFmtId="168" formatCode="0.00"/>
    <numFmt numFmtId="169" formatCode="0.00;-0.00;0.00"/>
  </numFmts>
  <fonts count="14">
    <font>
      <sz val="11"/>
      <color theme="1"/>
      <name val="Calibri"/>
      <family val="2"/>
      <scheme val="minor"/>
    </font>
    <font>
      <b/>
      <sz val="18"/>
      <color rgb="FFE8C46E"/>
      <name val="Calibri"/>
      <family val="2"/>
      <scheme val="minor"/>
    </font>
    <font>
      <sz val="11"/>
      <color rgb="FF9AA0A6"/>
      <name val="Calibri"/>
      <family val="2"/>
      <scheme val="minor"/>
    </font>
    <font>
      <b/>
      <sz val="11"/>
      <color theme="1"/>
      <name val="Calibri"/>
      <family val="2"/>
      <scheme val="minor"/>
    </font>
    <font>
      <b/>
      <sz val="13"/>
      <color rgb="FF000111"/>
      <name val="Calibri"/>
      <family val="2"/>
      <scheme val="minor"/>
    </font>
    <font>
      <i/>
      <sz val="10"/>
      <color rgb="FF000666"/>
      <name val="Calibri"/>
      <family val="2"/>
      <scheme val="minor"/>
    </font>
    <font>
      <b/>
      <sz val="11"/>
      <color rgb="FFE8C46E"/>
      <name val="Calibri"/>
      <family val="2"/>
      <scheme val="minor"/>
    </font>
    <font>
      <b/>
      <sz val="14"/>
      <color theme="1"/>
      <name val="Calibri"/>
      <family val="2"/>
      <scheme val="minor"/>
    </font>
    <font>
      <b/>
      <sz val="12"/>
      <color theme="1"/>
      <name val="Calibri"/>
      <family val="2"/>
      <scheme val="minor"/>
    </font>
    <font>
      <b/>
      <sz val="13"/>
      <color theme="1"/>
      <name val="Calibri"/>
      <family val="2"/>
      <scheme val="minor"/>
    </font>
    <font>
      <b/>
      <i/>
      <sz val="11"/>
      <color rgb="FF9AA0A6"/>
      <name val="Calibri"/>
      <family val="2"/>
      <scheme val="minor"/>
    </font>
    <font>
      <b/>
      <sz val="9"/>
      <color rgb="FF6B7075"/>
      <name val="Calibri"/>
      <family val="2"/>
      <scheme val="minor"/>
    </font>
    <font>
      <b/>
      <sz val="18"/>
      <color theme="1"/>
      <name val="Calibri"/>
      <family val="2"/>
      <scheme val="minor"/>
    </font>
    <font>
      <b/>
      <sz val="10"/>
      <color theme="1"/>
      <name val="Calibri"/>
      <family val="2"/>
      <scheme val="minor"/>
    </font>
  </fonts>
  <fills count="7">
    <fill>
      <patternFill patternType="none"/>
    </fill>
    <fill>
      <patternFill patternType="gray125"/>
    </fill>
    <fill>
      <patternFill patternType="solid">
        <fgColor rgb="FF0B0B0C"/>
        <bgColor indexed="64"/>
      </patternFill>
    </fill>
    <fill>
      <patternFill patternType="solid">
        <fgColor rgb="FF1A1B1D"/>
        <bgColor indexed="64"/>
      </patternFill>
    </fill>
    <fill>
      <patternFill patternType="solid">
        <fgColor rgb="FFFFF8E1"/>
        <bgColor indexed="64"/>
      </patternFill>
    </fill>
    <fill>
      <patternFill patternType="solid">
        <fgColor rgb="FF000222"/>
        <bgColor indexed="64"/>
      </patternFill>
    </fill>
    <fill>
      <patternFill patternType="solid">
        <fgColor rgb="FFF3F4F5"/>
        <bgColor indexed="64"/>
      </patternFill>
    </fill>
  </fills>
  <borders count="6">
    <border>
      <left/>
      <right/>
      <top/>
      <bottom/>
      <diagonal/>
    </border>
    <border>
      <left style="thin">
        <color rgb="FF000333"/>
      </left>
      <right style="thin">
        <color rgb="FF000333"/>
      </right>
      <top style="thin">
        <color rgb="FF000333"/>
      </top>
      <bottom style="thin">
        <color rgb="FF000333"/>
      </bottom>
      <diagonal/>
    </border>
    <border>
      <left style="thin">
        <color rgb="FFD9DDE1"/>
      </left>
      <right style="thin">
        <color rgb="FFD9DDE1"/>
      </right>
      <top style="thin">
        <color rgb="FFD9DDE1"/>
      </top>
      <bottom style="thin">
        <color rgb="FFD9DDE1"/>
      </bottom>
      <diagonal/>
    </border>
    <border>
      <left style="thin">
        <color rgb="FFE8C46E"/>
      </left>
      <right style="thin">
        <color rgb="FFE8C46E"/>
      </right>
      <top style="thin">
        <color rgb="FFE8C46E"/>
      </top>
      <bottom style="thin">
        <color rgb="FFE8C46E"/>
      </bottom>
      <diagonal/>
    </border>
    <border>
      <left style="thin">
        <color rgb="FFD9DDE1"/>
      </left>
      <right style="thin">
        <color rgb="FFD9DDE1"/>
      </right>
      <top style="thin">
        <color rgb="FFD9DDE1"/>
      </top>
      <bottom/>
      <diagonal/>
    </border>
    <border>
      <left style="thin">
        <color rgb="FFD9DDE1"/>
      </left>
      <right style="thin">
        <color rgb="FFD9DDE1"/>
      </right>
      <top/>
      <bottom style="thin">
        <color rgb="FFD9DDE1"/>
      </bottom>
      <diagonal/>
    </border>
  </borders>
  <cellStyleXfs count="1">
    <xf numFmtId="0" fontId="0" fillId="0" borderId="0"/>
  </cellStyleXfs>
  <cellXfs count="32">
    <xf numFmtId="0" fontId="0" fillId="0" borderId="0" xfId="0"/>
    <xf numFmtId="0" fontId="1" fillId="2" borderId="0" xfId="0" applyFont="1" applyFill="1" applyAlignment="1">
      <alignment vertical="center"/>
    </xf>
    <xf numFmtId="0" fontId="2" fillId="2" borderId="0" xfId="0" applyFont="1" applyFill="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Alignment="1">
      <alignment vertical="center"/>
    </xf>
    <xf numFmtId="0" fontId="5" fillId="0" borderId="0" xfId="0" applyFont="1" applyAlignment="1">
      <alignment vertical="top" wrapText="1"/>
    </xf>
    <xf numFmtId="0" fontId="6" fillId="3" borderId="1" xfId="0"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center" wrapText="1"/>
    </xf>
    <xf numFmtId="0" fontId="3" fillId="4" borderId="2" xfId="0" applyFont="1" applyFill="1" applyBorder="1" applyAlignment="1">
      <alignment horizontal="center" vertical="center"/>
    </xf>
    <xf numFmtId="0" fontId="7" fillId="0" borderId="0" xfId="0" applyFont="1" applyAlignment="1">
      <alignment horizontal="center" vertical="center"/>
    </xf>
    <xf numFmtId="0" fontId="8" fillId="0" borderId="0" xfId="0" applyFont="1" applyAlignment="1">
      <alignment vertical="center" wrapText="1"/>
    </xf>
    <xf numFmtId="164" fontId="3" fillId="4" borderId="3" xfId="0" applyNumberFormat="1" applyFont="1" applyFill="1" applyBorder="1" applyAlignment="1">
      <alignment vertical="center"/>
    </xf>
    <xf numFmtId="0" fontId="9" fillId="0" borderId="0" xfId="0" applyFont="1" applyAlignment="1">
      <alignment horizontal="center" vertical="center"/>
    </xf>
    <xf numFmtId="165" fontId="9" fillId="0" borderId="0" xfId="0" applyNumberFormat="1" applyFont="1" applyAlignment="1">
      <alignment horizontal="center" vertical="center"/>
    </xf>
    <xf numFmtId="0" fontId="10" fillId="5" borderId="1" xfId="0" applyFont="1" applyFill="1" applyBorder="1" applyAlignment="1">
      <alignment horizontal="center" vertical="center" wrapText="1"/>
    </xf>
    <xf numFmtId="166" fontId="0" fillId="0" borderId="2" xfId="0" applyNumberFormat="1" applyBorder="1" applyAlignment="1">
      <alignment vertical="center"/>
    </xf>
    <xf numFmtId="0" fontId="0" fillId="0" borderId="2" xfId="0" applyBorder="1" applyAlignment="1">
      <alignment vertical="center"/>
    </xf>
    <xf numFmtId="164" fontId="0" fillId="0" borderId="2" xfId="0" applyNumberFormat="1" applyBorder="1" applyAlignment="1">
      <alignment vertical="center"/>
    </xf>
    <xf numFmtId="167" fontId="0" fillId="0" borderId="2" xfId="0" applyNumberFormat="1" applyBorder="1" applyAlignment="1">
      <alignment vertical="center"/>
    </xf>
    <xf numFmtId="168" fontId="0" fillId="6" borderId="2" xfId="0" applyNumberFormat="1" applyFill="1" applyBorder="1" applyAlignment="1">
      <alignment vertical="center"/>
    </xf>
    <xf numFmtId="169" fontId="3" fillId="6" borderId="2" xfId="0" applyNumberFormat="1" applyFont="1" applyFill="1" applyBorder="1" applyAlignment="1">
      <alignment vertical="center"/>
    </xf>
    <xf numFmtId="0" fontId="6" fillId="3" borderId="1" xfId="0" applyFont="1" applyFill="1" applyBorder="1" applyAlignment="1">
      <alignment vertical="center"/>
    </xf>
    <xf numFmtId="0" fontId="3" fillId="4" borderId="3" xfId="0" applyFont="1" applyFill="1" applyBorder="1" applyAlignment="1">
      <alignment vertical="center"/>
    </xf>
    <xf numFmtId="0" fontId="11" fillId="6" borderId="4" xfId="0" applyFont="1" applyFill="1" applyBorder="1" applyAlignment="1">
      <alignment vertical="center" wrapText="1"/>
    </xf>
    <xf numFmtId="1" fontId="12" fillId="6" borderId="5" xfId="0" applyNumberFormat="1" applyFont="1" applyFill="1" applyBorder="1" applyAlignment="1">
      <alignment horizontal="left" vertical="center"/>
    </xf>
    <xf numFmtId="165" fontId="12" fillId="6" borderId="5" xfId="0" applyNumberFormat="1" applyFont="1" applyFill="1" applyBorder="1" applyAlignment="1">
      <alignment horizontal="left" vertical="center"/>
    </xf>
    <xf numFmtId="168" fontId="12" fillId="6" borderId="5" xfId="0" applyNumberFormat="1" applyFont="1" applyFill="1" applyBorder="1" applyAlignment="1">
      <alignment horizontal="left" vertical="center"/>
    </xf>
    <xf numFmtId="0" fontId="13" fillId="6" borderId="5" xfId="0" applyFont="1" applyFill="1" applyBorder="1" applyAlignment="1">
      <alignment vertical="center" wrapText="1"/>
    </xf>
    <xf numFmtId="165" fontId="0" fillId="0" borderId="2" xfId="0" applyNumberFormat="1" applyBorder="1" applyAlignment="1">
      <alignment vertical="center"/>
    </xf>
    <xf numFmtId="168" fontId="0" fillId="0" borderId="2" xfId="0" applyNumberFormat="1" applyBorder="1" applyAlignment="1">
      <alignment vertical="center"/>
    </xf>
  </cellXfs>
  <cellStyles count="1">
    <cellStyle name="Normal" xfId="0" builtinId="0"/>
  </cellStyles>
  <dxfs count="3">
    <dxf>
      <font>
        <color rgb="FF0B5D1E"/>
      </font>
      <fill>
        <patternFill>
          <bgColor rgb="FFD6F0DC"/>
        </patternFill>
      </fill>
    </dxf>
    <dxf>
      <font>
        <color rgb="FF8A1C10"/>
      </font>
      <fill>
        <patternFill>
          <bgColor rgb="FFF8D7D3"/>
        </patternFill>
      </fill>
    </dxf>
    <dxf>
      <font>
        <color rgb="FFF3F4F5"/>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aseline="0"/>
            </a:pPr>
            <a:r>
              <a:rPr lang="en-US" sz="1100" baseline="0"/>
              <a:t>Cumulative R: running total of your first 50 trades</a:t>
            </a:r>
          </a:p>
        </c:rich>
      </c:tx>
      <c:layout/>
    </c:title>
    <c:plotArea>
      <c:layout/>
      <c:lineChart>
        <c:grouping val="standard"/>
        <c:ser>
          <c:idx val="0"/>
          <c:order val="0"/>
          <c:tx>
            <c:v>Cumulative R</c:v>
          </c:tx>
          <c:spPr>
            <a:ln w="28575">
              <a:solidFill>
                <a:srgbClr val="C99A2E"/>
              </a:solidFill>
            </a:ln>
          </c:spPr>
          <c:marker>
            <c:symbol val="none"/>
          </c:marker>
          <c:val>
            <c:numRef>
              <c:f>Journal!$R$5:$R$54</c:f>
              <c:numCache>
                <c:formatCode>General</c:formatCode>
                <c:ptCount val="5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numCache>
            </c:numRef>
          </c:val>
        </c:ser>
        <c:marker val="1"/>
        <c:axId val="50010001"/>
        <c:axId val="50010002"/>
      </c:lineChart>
      <c:catAx>
        <c:axId val="50010001"/>
        <c:scaling>
          <c:orientation val="minMax"/>
        </c:scaling>
        <c:axPos val="b"/>
        <c:title>
          <c:tx>
            <c:rich>
              <a:bodyPr/>
              <a:lstStyle/>
              <a:p>
                <a:pPr>
                  <a:defRPr/>
                </a:pPr>
                <a:r>
                  <a:rPr lang="en-US"/>
                  <a:t>Trade number</a:t>
                </a:r>
              </a:p>
            </c:rich>
          </c:tx>
          <c:layout/>
        </c:title>
        <c:tickLblPos val="low"/>
        <c:txPr>
          <a:bodyPr/>
          <a:lstStyle/>
          <a:p>
            <a:pPr>
              <a:defRPr sz="800" baseline="0"/>
            </a:pPr>
            <a:endParaRPr lang="en-US"/>
          </a:p>
        </c:txPr>
        <c:crossAx val="50010002"/>
        <c:crosses val="autoZero"/>
        <c:auto val="1"/>
        <c:lblAlgn val="ctr"/>
        <c:lblOffset val="100"/>
        <c:tickLblSkip val="5"/>
        <c:tickMarkSkip val="5"/>
      </c:catAx>
      <c:valAx>
        <c:axId val="50010002"/>
        <c:scaling>
          <c:orientation val="minMax"/>
        </c:scaling>
        <c:axPos val="l"/>
        <c:majorGridlines>
          <c:spPr>
            <a:ln>
              <a:solidFill>
                <a:srgbClr val="DDDDDD"/>
              </a:solidFill>
            </a:ln>
          </c:spPr>
        </c:majorGridlines>
        <c:title>
          <c:tx>
            <c:rich>
              <a:bodyPr rot="-5400000" vert="horz"/>
              <a:lstStyle/>
              <a:p>
                <a:pPr>
                  <a:defRPr/>
                </a:pPr>
                <a:r>
                  <a:rPr lang="en-US"/>
                  <a:t>R</a:t>
                </a:r>
              </a:p>
            </c:rich>
          </c:tx>
          <c:layout/>
        </c:title>
        <c:numFmt formatCode="General" sourceLinked="1"/>
        <c:tickLblPos val="nextTo"/>
        <c:crossAx val="50010001"/>
        <c:crosses val="autoZero"/>
        <c:crossBetween val="between"/>
      </c:valAx>
    </c:plotArea>
    <c:plotVisOnly val="1"/>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aseline="0"/>
            </a:pPr>
            <a:r>
              <a:rPr lang="en-US" sz="1100" baseline="0"/>
              <a:t>Mistake tags by count</a:t>
            </a:r>
          </a:p>
        </c:rich>
      </c:tx>
      <c:layout/>
    </c:title>
    <c:plotArea>
      <c:layout/>
      <c:barChart>
        <c:barDir val="bar"/>
        <c:grouping val="clustered"/>
        <c:ser>
          <c:idx val="0"/>
          <c:order val="0"/>
          <c:tx>
            <c:v>Mistakes</c:v>
          </c:tx>
          <c:spPr>
            <a:solidFill>
              <a:srgbClr val="C99A2E"/>
            </a:solidFill>
          </c:spPr>
          <c:cat>
            <c:numRef>
              <c:f>Dashboard!$B$36:$B$48</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f>Dashboard!$C$36:$C$48</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axId val="50020001"/>
        <c:axId val="50020002"/>
      </c:barChart>
      <c:catAx>
        <c:axId val="50020001"/>
        <c:scaling>
          <c:orientation val="maxMin"/>
        </c:scaling>
        <c:axPos val="l"/>
        <c:numFmt formatCode="General" sourceLinked="1"/>
        <c:tickLblPos val="nextTo"/>
        <c:crossAx val="50020002"/>
        <c:crosses val="autoZero"/>
        <c:auto val="1"/>
        <c:lblAlgn val="ctr"/>
        <c:lblOffset val="100"/>
      </c:catAx>
      <c:valAx>
        <c:axId val="50020002"/>
        <c:scaling>
          <c:orientation val="minMax"/>
        </c:scaling>
        <c:axPos val="t"/>
        <c:majorGridlines/>
        <c:numFmt formatCode="General" sourceLinked="1"/>
        <c:tickLblPos val="nextTo"/>
        <c:crossAx val="50020001"/>
        <c:crosses val="autoZero"/>
        <c:crossBetween val="between"/>
      </c:valAx>
    </c:plotArea>
    <c:plotVisOnly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7</xdr:col>
      <xdr:colOff>0</xdr:colOff>
      <xdr:row>19</xdr:row>
      <xdr:rowOff>0</xdr:rowOff>
    </xdr:from>
    <xdr:to>
      <xdr:col>14</xdr:col>
      <xdr:colOff>390525</xdr:colOff>
      <xdr:row>34</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35</xdr:row>
      <xdr:rowOff>0</xdr:rowOff>
    </xdr:from>
    <xdr:to>
      <xdr:col>14</xdr:col>
      <xdr:colOff>390525</xdr:colOff>
      <xdr:row>51</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2:B31"/>
  <sheetViews>
    <sheetView showGridLines="0" tabSelected="1" workbookViewId="0"/>
  </sheetViews>
  <sheetFormatPr defaultRowHeight="15"/>
  <cols>
    <col min="1" max="1" width="3.7109375" customWidth="1"/>
    <col min="2" max="2" width="100.7109375" customWidth="1"/>
  </cols>
  <sheetData>
    <row r="2" spans="2:2" ht="33.75" customHeight="1">
      <c r="B2" s="1" t="s">
        <v>0</v>
      </c>
    </row>
    <row r="3" spans="2:2" ht="33.75" customHeight="1">
      <c r="B3" s="2" t="s">
        <v>1</v>
      </c>
    </row>
    <row r="5" spans="2:2">
      <c r="B5" s="3" t="s">
        <v>2</v>
      </c>
    </row>
    <row r="6" spans="2:2" ht="48" customHeight="1">
      <c r="B6" s="4" t="s">
        <v>3</v>
      </c>
    </row>
    <row r="8" spans="2:2">
      <c r="B8" s="3" t="s">
        <v>4</v>
      </c>
    </row>
    <row r="9" spans="2:2" ht="48" customHeight="1">
      <c r="B9" s="4" t="s">
        <v>5</v>
      </c>
    </row>
    <row r="11" spans="2:2">
      <c r="B11" s="3" t="s">
        <v>6</v>
      </c>
    </row>
    <row r="12" spans="2:2" ht="48" customHeight="1">
      <c r="B12" s="4" t="s">
        <v>7</v>
      </c>
    </row>
    <row r="14" spans="2:2">
      <c r="B14" s="3" t="s">
        <v>8</v>
      </c>
    </row>
    <row r="15" spans="2:2" ht="48" customHeight="1">
      <c r="B15" s="4" t="s">
        <v>9</v>
      </c>
    </row>
    <row r="17" spans="2:2">
      <c r="B17" s="3" t="s">
        <v>10</v>
      </c>
    </row>
    <row r="18" spans="2:2" ht="48" customHeight="1">
      <c r="B18" s="4" t="s">
        <v>11</v>
      </c>
    </row>
    <row r="20" spans="2:2">
      <c r="B20" s="3" t="s">
        <v>12</v>
      </c>
    </row>
    <row r="21" spans="2:2" ht="48" customHeight="1">
      <c r="B21" s="4" t="s">
        <v>13</v>
      </c>
    </row>
    <row r="23" spans="2:2">
      <c r="B23" s="3" t="s">
        <v>14</v>
      </c>
    </row>
    <row r="24" spans="2:2" ht="48" customHeight="1">
      <c r="B24" s="4" t="s">
        <v>15</v>
      </c>
    </row>
    <row r="26" spans="2:2">
      <c r="B26" s="5" t="s">
        <v>16</v>
      </c>
    </row>
    <row r="27" spans="2:2" ht="48" customHeight="1">
      <c r="B27" s="4" t="s">
        <v>17</v>
      </c>
    </row>
    <row r="29" spans="2:2">
      <c r="B29" s="4" t="s">
        <v>18</v>
      </c>
    </row>
    <row r="31" spans="2:2" ht="51.75" customHeight="1">
      <c r="B31" s="6" t="s">
        <v>19</v>
      </c>
    </row>
  </sheetData>
  <pageMargins left="0.7" right="0.7" top="0.75" bottom="0.75" header="0.3" footer="0.3"/>
  <pageSetup paperSize="1"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D30"/>
  <sheetViews>
    <sheetView showGridLines="0" workbookViewId="0"/>
  </sheetViews>
  <sheetFormatPr defaultRowHeight="15"/>
  <cols>
    <col min="1" max="1" width="5.7109375" customWidth="1"/>
    <col min="2" max="2" width="58.7109375" customWidth="1"/>
    <col min="3" max="3" width="14.7109375" customWidth="1"/>
    <col min="4" max="4" width="70.7109375" customWidth="1"/>
  </cols>
  <sheetData>
    <row r="1" spans="1:4" ht="32.25" customHeight="1">
      <c r="A1" s="1" t="s">
        <v>20</v>
      </c>
      <c r="B1" s="1"/>
      <c r="C1" s="1"/>
      <c r="D1" s="1"/>
    </row>
    <row r="2" spans="1:4" ht="21.75" customHeight="1">
      <c r="A2" s="2" t="s">
        <v>21</v>
      </c>
      <c r="B2" s="2"/>
      <c r="C2" s="2"/>
      <c r="D2" s="2"/>
    </row>
    <row r="4" spans="1:4">
      <c r="A4" s="7" t="s">
        <v>22</v>
      </c>
      <c r="B4" s="7" t="s">
        <v>23</v>
      </c>
      <c r="C4" s="7" t="s">
        <v>24</v>
      </c>
      <c r="D4" s="7" t="s">
        <v>25</v>
      </c>
    </row>
    <row r="5" spans="1:4" ht="33.75" customHeight="1">
      <c r="A5" s="8">
        <v>1</v>
      </c>
      <c r="B5" s="9" t="s">
        <v>26</v>
      </c>
      <c r="C5" s="10"/>
      <c r="D5" s="9" t="s">
        <v>27</v>
      </c>
    </row>
    <row r="6" spans="1:4" ht="33.75" customHeight="1">
      <c r="A6" s="8">
        <v>2</v>
      </c>
      <c r="B6" s="9" t="s">
        <v>28</v>
      </c>
      <c r="C6" s="10"/>
      <c r="D6" s="9" t="s">
        <v>29</v>
      </c>
    </row>
    <row r="7" spans="1:4" ht="33.75" customHeight="1">
      <c r="A7" s="8">
        <v>3</v>
      </c>
      <c r="B7" s="9" t="s">
        <v>30</v>
      </c>
      <c r="C7" s="10"/>
      <c r="D7" s="9" t="s">
        <v>31</v>
      </c>
    </row>
    <row r="8" spans="1:4" ht="33.75" customHeight="1">
      <c r="A8" s="8">
        <v>4</v>
      </c>
      <c r="B8" s="9" t="s">
        <v>32</v>
      </c>
      <c r="C8" s="10"/>
      <c r="D8" s="9" t="s">
        <v>33</v>
      </c>
    </row>
    <row r="9" spans="1:4" ht="33.75" customHeight="1">
      <c r="A9" s="8">
        <v>5</v>
      </c>
      <c r="B9" s="9" t="s">
        <v>34</v>
      </c>
      <c r="C9" s="10"/>
      <c r="D9" s="9" t="s">
        <v>35</v>
      </c>
    </row>
    <row r="10" spans="1:4" ht="33.75" customHeight="1">
      <c r="A10" s="8">
        <v>6</v>
      </c>
      <c r="B10" s="9" t="s">
        <v>36</v>
      </c>
      <c r="C10" s="10"/>
      <c r="D10" s="9" t="s">
        <v>37</v>
      </c>
    </row>
    <row r="11" spans="1:4" ht="33.75" customHeight="1">
      <c r="A11" s="8">
        <v>7</v>
      </c>
      <c r="B11" s="9" t="s">
        <v>38</v>
      </c>
      <c r="C11" s="10"/>
      <c r="D11" s="9" t="s">
        <v>39</v>
      </c>
    </row>
    <row r="12" spans="1:4" ht="33.75" customHeight="1">
      <c r="A12" s="8">
        <v>8</v>
      </c>
      <c r="B12" s="9" t="s">
        <v>40</v>
      </c>
      <c r="C12" s="10"/>
      <c r="D12" s="9" t="s">
        <v>41</v>
      </c>
    </row>
    <row r="13" spans="1:4" ht="33.75" customHeight="1">
      <c r="A13" s="8">
        <v>9</v>
      </c>
      <c r="B13" s="9" t="s">
        <v>42</v>
      </c>
      <c r="C13" s="10"/>
      <c r="D13" s="9" t="s">
        <v>43</v>
      </c>
    </row>
    <row r="14" spans="1:4" ht="33.75" customHeight="1">
      <c r="A14" s="8">
        <v>10</v>
      </c>
      <c r="B14" s="9" t="s">
        <v>44</v>
      </c>
      <c r="C14" s="10"/>
      <c r="D14" s="9" t="s">
        <v>45</v>
      </c>
    </row>
    <row r="15" spans="1:4" ht="33.75" customHeight="1">
      <c r="A15" s="8">
        <v>11</v>
      </c>
      <c r="B15" s="9" t="s">
        <v>46</v>
      </c>
      <c r="C15" s="10"/>
      <c r="D15" s="9" t="s">
        <v>47</v>
      </c>
    </row>
    <row r="16" spans="1:4" ht="33.75" customHeight="1">
      <c r="A16" s="8">
        <v>12</v>
      </c>
      <c r="B16" s="9" t="s">
        <v>48</v>
      </c>
      <c r="C16" s="10"/>
      <c r="D16" s="9" t="s">
        <v>49</v>
      </c>
    </row>
    <row r="18" spans="2:4">
      <c r="B18" s="3" t="s">
        <v>50</v>
      </c>
      <c r="C18" s="11">
        <f>COUNTIF(C5:C16,"Yes")&amp;" of 12"</f>
        <v>0</v>
      </c>
    </row>
    <row r="19" spans="2:4" ht="33.75" customHeight="1">
      <c r="B19" s="12">
        <f>IF(COUNTA(C5:C16)&lt;12,"Answer all 12 checks to see the result.",IF(COUNTIF(C5:C16,"Yes")=12,"Checklist passed. This trade follows your own rules. Mark Checklist passed as Yes in the Journal.","Checklist not passed. Fix the gaps or skip this trade."))</f>
        <v>0</v>
      </c>
      <c r="C19" s="4"/>
      <c r="D19" s="4"/>
    </row>
    <row r="21" spans="2:4">
      <c r="B21" s="5" t="s">
        <v>51</v>
      </c>
    </row>
    <row r="22" spans="2:4">
      <c r="B22" s="4" t="s">
        <v>52</v>
      </c>
      <c r="C22" s="13"/>
      <c r="D22" s="6" t="s">
        <v>57</v>
      </c>
    </row>
    <row r="23" spans="2:4">
      <c r="B23" s="4" t="s">
        <v>53</v>
      </c>
      <c r="C23" s="13"/>
    </row>
    <row r="24" spans="2:4">
      <c r="B24" s="4" t="s">
        <v>54</v>
      </c>
      <c r="C24" s="13"/>
    </row>
    <row r="25" spans="2:4">
      <c r="B25" s="3" t="s">
        <v>55</v>
      </c>
      <c r="C25" s="14">
        <f>IF(OR(C22="",C23="",C24="",C22=C23),"",IFERROR("1 : "&amp;TEXT(ABS(C24-C22)/ABS(C22-C23),"0.##"),""))</f>
        <v>0</v>
      </c>
      <c r="D25" s="6" t="s">
        <v>58</v>
      </c>
    </row>
    <row r="26" spans="2:4">
      <c r="B26" s="3" t="s">
        <v>56</v>
      </c>
      <c r="C26" s="15">
        <f>IF(OR(C22="",C23="",C24="",C22=C23),"",IFERROR(1/(1+ABS(C24-C22)/ABS(C22-C23)),""))</f>
        <v>0</v>
      </c>
    </row>
    <row r="28" spans="2:4">
      <c r="B28" s="6" t="s">
        <v>59</v>
      </c>
    </row>
    <row r="30" spans="2:4" ht="30" customHeight="1">
      <c r="B30" s="6" t="s">
        <v>60</v>
      </c>
      <c r="C30" s="6"/>
      <c r="D30" s="6"/>
    </row>
  </sheetData>
  <mergeCells count="4">
    <mergeCell ref="A1:D1"/>
    <mergeCell ref="A2:D2"/>
    <mergeCell ref="B19:D19"/>
    <mergeCell ref="B30:D30"/>
  </mergeCells>
  <conditionalFormatting sqref="C5:C16">
    <cfRule type="cellIs" dxfId="0" priority="1" operator="equal">
      <formula>"Yes"</formula>
    </cfRule>
    <cfRule type="cellIs" dxfId="1" priority="2" operator="equal">
      <formula>"No"</formula>
    </cfRule>
  </conditionalFormatting>
  <conditionalFormatting sqref="B19">
    <cfRule type="beginsWith" dxfId="0" priority="3" operator="beginsWith" text="Checklist passed">
      <formula>LEFT(B19,16)="Checklist passed"</formula>
    </cfRule>
    <cfRule type="beginsWith" dxfId="1" priority="4" operator="beginsWith" text="Checklist not">
      <formula>LEFT(B19,13)="Checklist not"</formula>
    </cfRule>
  </conditionalFormatting>
  <dataValidations count="1">
    <dataValidation type="list" allowBlank="1" showInputMessage="1" showErrorMessage="1" errorTitle="Pick Yes or No" error="Choose Yes or No." sqref="C5:C16">
      <formula1>"Yes,No"</formula1>
    </dataValidation>
  </dataValidations>
  <pageMargins left="0.7" right="0.7" top="0.75" bottom="0.75" header="0.3" footer="0.3"/>
  <pageSetup paperSize="1"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U504"/>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7109375" customWidth="1"/>
    <col min="2" max="2" width="10.7109375" customWidth="1"/>
    <col min="3" max="3" width="12.7109375" customWidth="1"/>
    <col min="4" max="4" width="10.7109375" customWidth="1"/>
    <col min="5" max="5" width="22.7109375" customWidth="1"/>
    <col min="6" max="9" width="12.7109375" customWidth="1"/>
    <col min="10" max="10" width="8.7109375" customWidth="1"/>
    <col min="11" max="11" width="9.7109375" customWidth="1"/>
    <col min="12" max="12" width="11.7109375" customWidth="1"/>
    <col min="13" max="13" width="10.7109375" customWidth="1"/>
    <col min="14" max="15" width="11.7109375" customWidth="1"/>
    <col min="16" max="16" width="30.7109375" customWidth="1"/>
    <col min="17" max="17" width="40.7109375" customWidth="1"/>
    <col min="18" max="18" width="12.7109375" customWidth="1"/>
    <col min="19" max="19" width="6.7109375" customWidth="1"/>
    <col min="20" max="20" width="8.7109375" customWidth="1"/>
    <col min="21" max="21" width="9.7109375" customWidth="1"/>
    <col min="22" max="22" width="2.7109375" customWidth="1"/>
  </cols>
  <sheetData>
    <row r="1" spans="1:21" ht="30" customHeight="1">
      <c r="A1" s="1" t="s">
        <v>61</v>
      </c>
      <c r="B1" s="1"/>
      <c r="C1" s="1"/>
      <c r="D1" s="1"/>
      <c r="E1" s="1"/>
      <c r="F1" s="1"/>
      <c r="G1" s="1"/>
      <c r="H1" s="1"/>
      <c r="I1" s="1"/>
      <c r="J1" s="1"/>
      <c r="K1" s="1"/>
      <c r="L1" s="1"/>
      <c r="M1" s="1"/>
      <c r="N1" s="1"/>
      <c r="O1" s="1"/>
      <c r="P1" s="1"/>
      <c r="Q1" s="1"/>
    </row>
    <row r="2" spans="1:21" ht="33.75" customHeight="1">
      <c r="A2" s="2" t="s">
        <v>62</v>
      </c>
      <c r="B2" s="2"/>
      <c r="C2" s="2"/>
      <c r="D2" s="2"/>
      <c r="E2" s="2"/>
      <c r="F2" s="2"/>
      <c r="G2" s="2"/>
      <c r="H2" s="2"/>
      <c r="I2" s="2"/>
      <c r="J2" s="2"/>
      <c r="K2" s="2"/>
      <c r="L2" s="2"/>
      <c r="M2" s="2"/>
      <c r="N2" s="2"/>
      <c r="O2" s="2"/>
      <c r="P2" s="2"/>
      <c r="Q2" s="2"/>
    </row>
    <row r="4" spans="1:21" ht="44.25" customHeight="1">
      <c r="A4" s="7" t="s">
        <v>63</v>
      </c>
      <c r="B4" s="7" t="s">
        <v>64</v>
      </c>
      <c r="C4" s="7" t="s">
        <v>65</v>
      </c>
      <c r="D4" s="7" t="s">
        <v>66</v>
      </c>
      <c r="E4" s="7" t="s">
        <v>67</v>
      </c>
      <c r="F4" s="7" t="s">
        <v>68</v>
      </c>
      <c r="G4" s="7" t="s">
        <v>69</v>
      </c>
      <c r="H4" s="7" t="s">
        <v>70</v>
      </c>
      <c r="I4" s="7" t="s">
        <v>71</v>
      </c>
      <c r="J4" s="7" t="s">
        <v>72</v>
      </c>
      <c r="K4" s="7" t="s">
        <v>73</v>
      </c>
      <c r="L4" s="7" t="s">
        <v>74</v>
      </c>
      <c r="M4" s="7" t="s">
        <v>75</v>
      </c>
      <c r="N4" s="7" t="s">
        <v>76</v>
      </c>
      <c r="O4" s="7" t="s">
        <v>77</v>
      </c>
      <c r="P4" s="7" t="s">
        <v>78</v>
      </c>
      <c r="Q4" s="7" t="s">
        <v>79</v>
      </c>
      <c r="R4" s="16" t="s">
        <v>80</v>
      </c>
      <c r="S4" s="16" t="s">
        <v>81</v>
      </c>
      <c r="T4" s="16" t="s">
        <v>82</v>
      </c>
      <c r="U4" s="16" t="s">
        <v>83</v>
      </c>
    </row>
    <row r="5" spans="1:21">
      <c r="A5" s="17"/>
      <c r="B5" s="18"/>
      <c r="C5" s="18"/>
      <c r="D5" s="18"/>
      <c r="E5" s="18"/>
      <c r="F5" s="19"/>
      <c r="G5" s="19"/>
      <c r="H5" s="19"/>
      <c r="I5" s="19"/>
      <c r="J5" s="20"/>
      <c r="K5" s="19"/>
      <c r="L5" s="21">
        <f>IF(OR(F5="",G5="",H5=""),"",IFERROR(ABS(H5-F5)/ABS(F5-G5),""))</f>
        <v/>
      </c>
      <c r="M5" s="22">
        <f>IF(OR(D5="",F5="",G5="",I5=""),"",IFERROR(IF(D5="Short",(F5-I5)/(G5-F5),(I5-F5)/(F5-G5))-N(K5),""))</f>
        <v/>
      </c>
      <c r="N5" s="18"/>
      <c r="O5" s="18"/>
      <c r="P5" s="18"/>
      <c r="Q5" s="9"/>
      <c r="R5" s="21" t="e">
        <f>IF(M5="",NA(),SUM($M$5:M5))</f>
        <v>#N/A</v>
      </c>
      <c r="S5" s="21">
        <f>IF(M5="","",IF(M5&gt;0,1,0))</f>
        <v/>
      </c>
      <c r="T5" s="21">
        <f>IF(M5="","",IF(OR(Dashboard!$C$6="All",B5=Dashboard!$C$6),1,0))</f>
        <v/>
      </c>
      <c r="U5" s="21">
        <f>IF(M5="","",IF(M5&lt;=0,IF(ISNUMBER(U4),U4,0)+1,0))</f>
        <v/>
      </c>
    </row>
    <row r="6" spans="1:21">
      <c r="A6" s="17"/>
      <c r="B6" s="18"/>
      <c r="C6" s="18"/>
      <c r="D6" s="18"/>
      <c r="E6" s="18"/>
      <c r="F6" s="19"/>
      <c r="G6" s="19"/>
      <c r="H6" s="19"/>
      <c r="I6" s="19"/>
      <c r="J6" s="20"/>
      <c r="K6" s="19"/>
      <c r="L6" s="21">
        <f>IF(OR(F6="",G6="",H6=""),"",IFERROR(ABS(H6-F6)/ABS(F6-G6),""))</f>
        <v/>
      </c>
      <c r="M6" s="22">
        <f>IF(OR(D6="",F6="",G6="",I6=""),"",IFERROR(IF(D6="Short",(F6-I6)/(G6-F6),(I6-F6)/(F6-G6))-N(K6),""))</f>
        <v/>
      </c>
      <c r="N6" s="18"/>
      <c r="O6" s="18"/>
      <c r="P6" s="18"/>
      <c r="Q6" s="9"/>
      <c r="R6" s="21" t="e">
        <f>IF(M6="",NA(),SUM($M$5:M6))</f>
        <v>#N/A</v>
      </c>
      <c r="S6" s="21">
        <f>IF(M6="","",IF(M6&gt;0,1,0))</f>
        <v/>
      </c>
      <c r="T6" s="21">
        <f>IF(M6="","",IF(OR(Dashboard!$C$6="All",B6=Dashboard!$C$6),1,0))</f>
        <v/>
      </c>
      <c r="U6" s="21">
        <f>IF(M6="","",IF(M6&lt;=0,IF(ISNUMBER(U5),U5,0)+1,0))</f>
        <v/>
      </c>
    </row>
    <row r="7" spans="1:21">
      <c r="A7" s="17"/>
      <c r="B7" s="18"/>
      <c r="C7" s="18"/>
      <c r="D7" s="18"/>
      <c r="E7" s="18"/>
      <c r="F7" s="19"/>
      <c r="G7" s="19"/>
      <c r="H7" s="19"/>
      <c r="I7" s="19"/>
      <c r="J7" s="20"/>
      <c r="K7" s="19"/>
      <c r="L7" s="21">
        <f>IF(OR(F7="",G7="",H7=""),"",IFERROR(ABS(H7-F7)/ABS(F7-G7),""))</f>
        <v/>
      </c>
      <c r="M7" s="22">
        <f>IF(OR(D7="",F7="",G7="",I7=""),"",IFERROR(IF(D7="Short",(F7-I7)/(G7-F7),(I7-F7)/(F7-G7))-N(K7),""))</f>
        <v/>
      </c>
      <c r="N7" s="18"/>
      <c r="O7" s="18"/>
      <c r="P7" s="18"/>
      <c r="Q7" s="9"/>
      <c r="R7" s="21" t="e">
        <f>IF(M7="",NA(),SUM($M$5:M7))</f>
        <v>#N/A</v>
      </c>
      <c r="S7" s="21">
        <f>IF(M7="","",IF(M7&gt;0,1,0))</f>
        <v/>
      </c>
      <c r="T7" s="21">
        <f>IF(M7="","",IF(OR(Dashboard!$C$6="All",B7=Dashboard!$C$6),1,0))</f>
        <v/>
      </c>
      <c r="U7" s="21">
        <f>IF(M7="","",IF(M7&lt;=0,IF(ISNUMBER(U6),U6,0)+1,0))</f>
        <v/>
      </c>
    </row>
    <row r="8" spans="1:21">
      <c r="A8" s="17"/>
      <c r="B8" s="18"/>
      <c r="C8" s="18"/>
      <c r="D8" s="18"/>
      <c r="E8" s="18"/>
      <c r="F8" s="19"/>
      <c r="G8" s="19"/>
      <c r="H8" s="19"/>
      <c r="I8" s="19"/>
      <c r="J8" s="20"/>
      <c r="K8" s="19"/>
      <c r="L8" s="21">
        <f>IF(OR(F8="",G8="",H8=""),"",IFERROR(ABS(H8-F8)/ABS(F8-G8),""))</f>
        <v/>
      </c>
      <c r="M8" s="22">
        <f>IF(OR(D8="",F8="",G8="",I8=""),"",IFERROR(IF(D8="Short",(F8-I8)/(G8-F8),(I8-F8)/(F8-G8))-N(K8),""))</f>
        <v/>
      </c>
      <c r="N8" s="18"/>
      <c r="O8" s="18"/>
      <c r="P8" s="18"/>
      <c r="Q8" s="9"/>
      <c r="R8" s="21" t="e">
        <f>IF(M8="",NA(),SUM($M$5:M8))</f>
        <v>#N/A</v>
      </c>
      <c r="S8" s="21">
        <f>IF(M8="","",IF(M8&gt;0,1,0))</f>
        <v/>
      </c>
      <c r="T8" s="21">
        <f>IF(M8="","",IF(OR(Dashboard!$C$6="All",B8=Dashboard!$C$6),1,0))</f>
        <v/>
      </c>
      <c r="U8" s="21">
        <f>IF(M8="","",IF(M8&lt;=0,IF(ISNUMBER(U7),U7,0)+1,0))</f>
        <v/>
      </c>
    </row>
    <row r="9" spans="1:21">
      <c r="A9" s="17"/>
      <c r="B9" s="18"/>
      <c r="C9" s="18"/>
      <c r="D9" s="18"/>
      <c r="E9" s="18"/>
      <c r="F9" s="19"/>
      <c r="G9" s="19"/>
      <c r="H9" s="19"/>
      <c r="I9" s="19"/>
      <c r="J9" s="20"/>
      <c r="K9" s="19"/>
      <c r="L9" s="21">
        <f>IF(OR(F9="",G9="",H9=""),"",IFERROR(ABS(H9-F9)/ABS(F9-G9),""))</f>
        <v/>
      </c>
      <c r="M9" s="22">
        <f>IF(OR(D9="",F9="",G9="",I9=""),"",IFERROR(IF(D9="Short",(F9-I9)/(G9-F9),(I9-F9)/(F9-G9))-N(K9),""))</f>
        <v/>
      </c>
      <c r="N9" s="18"/>
      <c r="O9" s="18"/>
      <c r="P9" s="18"/>
      <c r="Q9" s="9"/>
      <c r="R9" s="21" t="e">
        <f>IF(M9="",NA(),SUM($M$5:M9))</f>
        <v>#N/A</v>
      </c>
      <c r="S9" s="21">
        <f>IF(M9="","",IF(M9&gt;0,1,0))</f>
        <v/>
      </c>
      <c r="T9" s="21">
        <f>IF(M9="","",IF(OR(Dashboard!$C$6="All",B9=Dashboard!$C$6),1,0))</f>
        <v/>
      </c>
      <c r="U9" s="21">
        <f>IF(M9="","",IF(M9&lt;=0,IF(ISNUMBER(U8),U8,0)+1,0))</f>
        <v/>
      </c>
    </row>
    <row r="10" spans="1:21">
      <c r="A10" s="17"/>
      <c r="B10" s="18"/>
      <c r="C10" s="18"/>
      <c r="D10" s="18"/>
      <c r="E10" s="18"/>
      <c r="F10" s="19"/>
      <c r="G10" s="19"/>
      <c r="H10" s="19"/>
      <c r="I10" s="19"/>
      <c r="J10" s="20"/>
      <c r="K10" s="19"/>
      <c r="L10" s="21">
        <f>IF(OR(F10="",G10="",H10=""),"",IFERROR(ABS(H10-F10)/ABS(F10-G10),""))</f>
        <v/>
      </c>
      <c r="M10" s="22">
        <f>IF(OR(D10="",F10="",G10="",I10=""),"",IFERROR(IF(D10="Short",(F10-I10)/(G10-F10),(I10-F10)/(F10-G10))-N(K10),""))</f>
        <v/>
      </c>
      <c r="N10" s="18"/>
      <c r="O10" s="18"/>
      <c r="P10" s="18"/>
      <c r="Q10" s="9"/>
      <c r="R10" s="21" t="e">
        <f>IF(M10="",NA(),SUM($M$5:M10))</f>
        <v>#N/A</v>
      </c>
      <c r="S10" s="21">
        <f>IF(M10="","",IF(M10&gt;0,1,0))</f>
        <v/>
      </c>
      <c r="T10" s="21">
        <f>IF(M10="","",IF(OR(Dashboard!$C$6="All",B10=Dashboard!$C$6),1,0))</f>
        <v/>
      </c>
      <c r="U10" s="21">
        <f>IF(M10="","",IF(M10&lt;=0,IF(ISNUMBER(U9),U9,0)+1,0))</f>
        <v/>
      </c>
    </row>
    <row r="11" spans="1:21">
      <c r="A11" s="17"/>
      <c r="B11" s="18"/>
      <c r="C11" s="18"/>
      <c r="D11" s="18"/>
      <c r="E11" s="18"/>
      <c r="F11" s="19"/>
      <c r="G11" s="19"/>
      <c r="H11" s="19"/>
      <c r="I11" s="19"/>
      <c r="J11" s="20"/>
      <c r="K11" s="19"/>
      <c r="L11" s="21">
        <f>IF(OR(F11="",G11="",H11=""),"",IFERROR(ABS(H11-F11)/ABS(F11-G11),""))</f>
        <v/>
      </c>
      <c r="M11" s="22">
        <f>IF(OR(D11="",F11="",G11="",I11=""),"",IFERROR(IF(D11="Short",(F11-I11)/(G11-F11),(I11-F11)/(F11-G11))-N(K11),""))</f>
        <v/>
      </c>
      <c r="N11" s="18"/>
      <c r="O11" s="18"/>
      <c r="P11" s="18"/>
      <c r="Q11" s="9"/>
      <c r="R11" s="21" t="e">
        <f>IF(M11="",NA(),SUM($M$5:M11))</f>
        <v>#N/A</v>
      </c>
      <c r="S11" s="21">
        <f>IF(M11="","",IF(M11&gt;0,1,0))</f>
        <v/>
      </c>
      <c r="T11" s="21">
        <f>IF(M11="","",IF(OR(Dashboard!$C$6="All",B11=Dashboard!$C$6),1,0))</f>
        <v/>
      </c>
      <c r="U11" s="21">
        <f>IF(M11="","",IF(M11&lt;=0,IF(ISNUMBER(U10),U10,0)+1,0))</f>
        <v/>
      </c>
    </row>
    <row r="12" spans="1:21">
      <c r="A12" s="17"/>
      <c r="B12" s="18"/>
      <c r="C12" s="18"/>
      <c r="D12" s="18"/>
      <c r="E12" s="18"/>
      <c r="F12" s="19"/>
      <c r="G12" s="19"/>
      <c r="H12" s="19"/>
      <c r="I12" s="19"/>
      <c r="J12" s="20"/>
      <c r="K12" s="19"/>
      <c r="L12" s="21">
        <f>IF(OR(F12="",G12="",H12=""),"",IFERROR(ABS(H12-F12)/ABS(F12-G12),""))</f>
        <v/>
      </c>
      <c r="M12" s="22">
        <f>IF(OR(D12="",F12="",G12="",I12=""),"",IFERROR(IF(D12="Short",(F12-I12)/(G12-F12),(I12-F12)/(F12-G12))-N(K12),""))</f>
        <v/>
      </c>
      <c r="N12" s="18"/>
      <c r="O12" s="18"/>
      <c r="P12" s="18"/>
      <c r="Q12" s="9"/>
      <c r="R12" s="21" t="e">
        <f>IF(M12="",NA(),SUM($M$5:M12))</f>
        <v>#N/A</v>
      </c>
      <c r="S12" s="21">
        <f>IF(M12="","",IF(M12&gt;0,1,0))</f>
        <v/>
      </c>
      <c r="T12" s="21">
        <f>IF(M12="","",IF(OR(Dashboard!$C$6="All",B12=Dashboard!$C$6),1,0))</f>
        <v/>
      </c>
      <c r="U12" s="21">
        <f>IF(M12="","",IF(M12&lt;=0,IF(ISNUMBER(U11),U11,0)+1,0))</f>
        <v/>
      </c>
    </row>
    <row r="13" spans="1:21">
      <c r="A13" s="17"/>
      <c r="B13" s="18"/>
      <c r="C13" s="18"/>
      <c r="D13" s="18"/>
      <c r="E13" s="18"/>
      <c r="F13" s="19"/>
      <c r="G13" s="19"/>
      <c r="H13" s="19"/>
      <c r="I13" s="19"/>
      <c r="J13" s="20"/>
      <c r="K13" s="19"/>
      <c r="L13" s="21">
        <f>IF(OR(F13="",G13="",H13=""),"",IFERROR(ABS(H13-F13)/ABS(F13-G13),""))</f>
        <v/>
      </c>
      <c r="M13" s="22">
        <f>IF(OR(D13="",F13="",G13="",I13=""),"",IFERROR(IF(D13="Short",(F13-I13)/(G13-F13),(I13-F13)/(F13-G13))-N(K13),""))</f>
        <v/>
      </c>
      <c r="N13" s="18"/>
      <c r="O13" s="18"/>
      <c r="P13" s="18"/>
      <c r="Q13" s="9"/>
      <c r="R13" s="21" t="e">
        <f>IF(M13="",NA(),SUM($M$5:M13))</f>
        <v>#N/A</v>
      </c>
      <c r="S13" s="21">
        <f>IF(M13="","",IF(M13&gt;0,1,0))</f>
        <v/>
      </c>
      <c r="T13" s="21">
        <f>IF(M13="","",IF(OR(Dashboard!$C$6="All",B13=Dashboard!$C$6),1,0))</f>
        <v/>
      </c>
      <c r="U13" s="21">
        <f>IF(M13="","",IF(M13&lt;=0,IF(ISNUMBER(U12),U12,0)+1,0))</f>
        <v/>
      </c>
    </row>
    <row r="14" spans="1:21">
      <c r="A14" s="17"/>
      <c r="B14" s="18"/>
      <c r="C14" s="18"/>
      <c r="D14" s="18"/>
      <c r="E14" s="18"/>
      <c r="F14" s="19"/>
      <c r="G14" s="19"/>
      <c r="H14" s="19"/>
      <c r="I14" s="19"/>
      <c r="J14" s="20"/>
      <c r="K14" s="19"/>
      <c r="L14" s="21">
        <f>IF(OR(F14="",G14="",H14=""),"",IFERROR(ABS(H14-F14)/ABS(F14-G14),""))</f>
        <v/>
      </c>
      <c r="M14" s="22">
        <f>IF(OR(D14="",F14="",G14="",I14=""),"",IFERROR(IF(D14="Short",(F14-I14)/(G14-F14),(I14-F14)/(F14-G14))-N(K14),""))</f>
        <v/>
      </c>
      <c r="N14" s="18"/>
      <c r="O14" s="18"/>
      <c r="P14" s="18"/>
      <c r="Q14" s="9"/>
      <c r="R14" s="21" t="e">
        <f>IF(M14="",NA(),SUM($M$5:M14))</f>
        <v>#N/A</v>
      </c>
      <c r="S14" s="21">
        <f>IF(M14="","",IF(M14&gt;0,1,0))</f>
        <v/>
      </c>
      <c r="T14" s="21">
        <f>IF(M14="","",IF(OR(Dashboard!$C$6="All",B14=Dashboard!$C$6),1,0))</f>
        <v/>
      </c>
      <c r="U14" s="21">
        <f>IF(M14="","",IF(M14&lt;=0,IF(ISNUMBER(U13),U13,0)+1,0))</f>
        <v/>
      </c>
    </row>
    <row r="15" spans="1:21">
      <c r="A15" s="17"/>
      <c r="B15" s="18"/>
      <c r="C15" s="18"/>
      <c r="D15" s="18"/>
      <c r="E15" s="18"/>
      <c r="F15" s="19"/>
      <c r="G15" s="19"/>
      <c r="H15" s="19"/>
      <c r="I15" s="19"/>
      <c r="J15" s="20"/>
      <c r="K15" s="19"/>
      <c r="L15" s="21">
        <f>IF(OR(F15="",G15="",H15=""),"",IFERROR(ABS(H15-F15)/ABS(F15-G15),""))</f>
        <v/>
      </c>
      <c r="M15" s="22">
        <f>IF(OR(D15="",F15="",G15="",I15=""),"",IFERROR(IF(D15="Short",(F15-I15)/(G15-F15),(I15-F15)/(F15-G15))-N(K15),""))</f>
        <v/>
      </c>
      <c r="N15" s="18"/>
      <c r="O15" s="18"/>
      <c r="P15" s="18"/>
      <c r="Q15" s="9"/>
      <c r="R15" s="21" t="e">
        <f>IF(M15="",NA(),SUM($M$5:M15))</f>
        <v>#N/A</v>
      </c>
      <c r="S15" s="21">
        <f>IF(M15="","",IF(M15&gt;0,1,0))</f>
        <v/>
      </c>
      <c r="T15" s="21">
        <f>IF(M15="","",IF(OR(Dashboard!$C$6="All",B15=Dashboard!$C$6),1,0))</f>
        <v/>
      </c>
      <c r="U15" s="21">
        <f>IF(M15="","",IF(M15&lt;=0,IF(ISNUMBER(U14),U14,0)+1,0))</f>
        <v/>
      </c>
    </row>
    <row r="16" spans="1:21">
      <c r="A16" s="17"/>
      <c r="B16" s="18"/>
      <c r="C16" s="18"/>
      <c r="D16" s="18"/>
      <c r="E16" s="18"/>
      <c r="F16" s="19"/>
      <c r="G16" s="19"/>
      <c r="H16" s="19"/>
      <c r="I16" s="19"/>
      <c r="J16" s="20"/>
      <c r="K16" s="19"/>
      <c r="L16" s="21">
        <f>IF(OR(F16="",G16="",H16=""),"",IFERROR(ABS(H16-F16)/ABS(F16-G16),""))</f>
        <v/>
      </c>
      <c r="M16" s="22">
        <f>IF(OR(D16="",F16="",G16="",I16=""),"",IFERROR(IF(D16="Short",(F16-I16)/(G16-F16),(I16-F16)/(F16-G16))-N(K16),""))</f>
        <v/>
      </c>
      <c r="N16" s="18"/>
      <c r="O16" s="18"/>
      <c r="P16" s="18"/>
      <c r="Q16" s="9"/>
      <c r="R16" s="21" t="e">
        <f>IF(M16="",NA(),SUM($M$5:M16))</f>
        <v>#N/A</v>
      </c>
      <c r="S16" s="21">
        <f>IF(M16="","",IF(M16&gt;0,1,0))</f>
        <v/>
      </c>
      <c r="T16" s="21">
        <f>IF(M16="","",IF(OR(Dashboard!$C$6="All",B16=Dashboard!$C$6),1,0))</f>
        <v/>
      </c>
      <c r="U16" s="21">
        <f>IF(M16="","",IF(M16&lt;=0,IF(ISNUMBER(U15),U15,0)+1,0))</f>
        <v/>
      </c>
    </row>
    <row r="17" spans="1:21">
      <c r="A17" s="17"/>
      <c r="B17" s="18"/>
      <c r="C17" s="18"/>
      <c r="D17" s="18"/>
      <c r="E17" s="18"/>
      <c r="F17" s="19"/>
      <c r="G17" s="19"/>
      <c r="H17" s="19"/>
      <c r="I17" s="19"/>
      <c r="J17" s="20"/>
      <c r="K17" s="19"/>
      <c r="L17" s="21">
        <f>IF(OR(F17="",G17="",H17=""),"",IFERROR(ABS(H17-F17)/ABS(F17-G17),""))</f>
        <v/>
      </c>
      <c r="M17" s="22">
        <f>IF(OR(D17="",F17="",G17="",I17=""),"",IFERROR(IF(D17="Short",(F17-I17)/(G17-F17),(I17-F17)/(F17-G17))-N(K17),""))</f>
        <v/>
      </c>
      <c r="N17" s="18"/>
      <c r="O17" s="18"/>
      <c r="P17" s="18"/>
      <c r="Q17" s="9"/>
      <c r="R17" s="21" t="e">
        <f>IF(M17="",NA(),SUM($M$5:M17))</f>
        <v>#N/A</v>
      </c>
      <c r="S17" s="21">
        <f>IF(M17="","",IF(M17&gt;0,1,0))</f>
        <v/>
      </c>
      <c r="T17" s="21">
        <f>IF(M17="","",IF(OR(Dashboard!$C$6="All",B17=Dashboard!$C$6),1,0))</f>
        <v/>
      </c>
      <c r="U17" s="21">
        <f>IF(M17="","",IF(M17&lt;=0,IF(ISNUMBER(U16),U16,0)+1,0))</f>
        <v/>
      </c>
    </row>
    <row r="18" spans="1:21">
      <c r="A18" s="17"/>
      <c r="B18" s="18"/>
      <c r="C18" s="18"/>
      <c r="D18" s="18"/>
      <c r="E18" s="18"/>
      <c r="F18" s="19"/>
      <c r="G18" s="19"/>
      <c r="H18" s="19"/>
      <c r="I18" s="19"/>
      <c r="J18" s="20"/>
      <c r="K18" s="19"/>
      <c r="L18" s="21">
        <f>IF(OR(F18="",G18="",H18=""),"",IFERROR(ABS(H18-F18)/ABS(F18-G18),""))</f>
        <v/>
      </c>
      <c r="M18" s="22">
        <f>IF(OR(D18="",F18="",G18="",I18=""),"",IFERROR(IF(D18="Short",(F18-I18)/(G18-F18),(I18-F18)/(F18-G18))-N(K18),""))</f>
        <v/>
      </c>
      <c r="N18" s="18"/>
      <c r="O18" s="18"/>
      <c r="P18" s="18"/>
      <c r="Q18" s="9"/>
      <c r="R18" s="21" t="e">
        <f>IF(M18="",NA(),SUM($M$5:M18))</f>
        <v>#N/A</v>
      </c>
      <c r="S18" s="21">
        <f>IF(M18="","",IF(M18&gt;0,1,0))</f>
        <v/>
      </c>
      <c r="T18" s="21">
        <f>IF(M18="","",IF(OR(Dashboard!$C$6="All",B18=Dashboard!$C$6),1,0))</f>
        <v/>
      </c>
      <c r="U18" s="21">
        <f>IF(M18="","",IF(M18&lt;=0,IF(ISNUMBER(U17),U17,0)+1,0))</f>
        <v/>
      </c>
    </row>
    <row r="19" spans="1:21">
      <c r="A19" s="17"/>
      <c r="B19" s="18"/>
      <c r="C19" s="18"/>
      <c r="D19" s="18"/>
      <c r="E19" s="18"/>
      <c r="F19" s="19"/>
      <c r="G19" s="19"/>
      <c r="H19" s="19"/>
      <c r="I19" s="19"/>
      <c r="J19" s="20"/>
      <c r="K19" s="19"/>
      <c r="L19" s="21">
        <f>IF(OR(F19="",G19="",H19=""),"",IFERROR(ABS(H19-F19)/ABS(F19-G19),""))</f>
        <v/>
      </c>
      <c r="M19" s="22">
        <f>IF(OR(D19="",F19="",G19="",I19=""),"",IFERROR(IF(D19="Short",(F19-I19)/(G19-F19),(I19-F19)/(F19-G19))-N(K19),""))</f>
        <v/>
      </c>
      <c r="N19" s="18"/>
      <c r="O19" s="18"/>
      <c r="P19" s="18"/>
      <c r="Q19" s="9"/>
      <c r="R19" s="21" t="e">
        <f>IF(M19="",NA(),SUM($M$5:M19))</f>
        <v>#N/A</v>
      </c>
      <c r="S19" s="21">
        <f>IF(M19="","",IF(M19&gt;0,1,0))</f>
        <v/>
      </c>
      <c r="T19" s="21">
        <f>IF(M19="","",IF(OR(Dashboard!$C$6="All",B19=Dashboard!$C$6),1,0))</f>
        <v/>
      </c>
      <c r="U19" s="21">
        <f>IF(M19="","",IF(M19&lt;=0,IF(ISNUMBER(U18),U18,0)+1,0))</f>
        <v/>
      </c>
    </row>
    <row r="20" spans="1:21">
      <c r="A20" s="17"/>
      <c r="B20" s="18"/>
      <c r="C20" s="18"/>
      <c r="D20" s="18"/>
      <c r="E20" s="18"/>
      <c r="F20" s="19"/>
      <c r="G20" s="19"/>
      <c r="H20" s="19"/>
      <c r="I20" s="19"/>
      <c r="J20" s="20"/>
      <c r="K20" s="19"/>
      <c r="L20" s="21">
        <f>IF(OR(F20="",G20="",H20=""),"",IFERROR(ABS(H20-F20)/ABS(F20-G20),""))</f>
        <v/>
      </c>
      <c r="M20" s="22">
        <f>IF(OR(D20="",F20="",G20="",I20=""),"",IFERROR(IF(D20="Short",(F20-I20)/(G20-F20),(I20-F20)/(F20-G20))-N(K20),""))</f>
        <v/>
      </c>
      <c r="N20" s="18"/>
      <c r="O20" s="18"/>
      <c r="P20" s="18"/>
      <c r="Q20" s="9"/>
      <c r="R20" s="21" t="e">
        <f>IF(M20="",NA(),SUM($M$5:M20))</f>
        <v>#N/A</v>
      </c>
      <c r="S20" s="21">
        <f>IF(M20="","",IF(M20&gt;0,1,0))</f>
        <v/>
      </c>
      <c r="T20" s="21">
        <f>IF(M20="","",IF(OR(Dashboard!$C$6="All",B20=Dashboard!$C$6),1,0))</f>
        <v/>
      </c>
      <c r="U20" s="21">
        <f>IF(M20="","",IF(M20&lt;=0,IF(ISNUMBER(U19),U19,0)+1,0))</f>
        <v/>
      </c>
    </row>
    <row r="21" spans="1:21">
      <c r="A21" s="17"/>
      <c r="B21" s="18"/>
      <c r="C21" s="18"/>
      <c r="D21" s="18"/>
      <c r="E21" s="18"/>
      <c r="F21" s="19"/>
      <c r="G21" s="19"/>
      <c r="H21" s="19"/>
      <c r="I21" s="19"/>
      <c r="J21" s="20"/>
      <c r="K21" s="19"/>
      <c r="L21" s="21">
        <f>IF(OR(F21="",G21="",H21=""),"",IFERROR(ABS(H21-F21)/ABS(F21-G21),""))</f>
        <v/>
      </c>
      <c r="M21" s="22">
        <f>IF(OR(D21="",F21="",G21="",I21=""),"",IFERROR(IF(D21="Short",(F21-I21)/(G21-F21),(I21-F21)/(F21-G21))-N(K21),""))</f>
        <v/>
      </c>
      <c r="N21" s="18"/>
      <c r="O21" s="18"/>
      <c r="P21" s="18"/>
      <c r="Q21" s="9"/>
      <c r="R21" s="21" t="e">
        <f>IF(M21="",NA(),SUM($M$5:M21))</f>
        <v>#N/A</v>
      </c>
      <c r="S21" s="21">
        <f>IF(M21="","",IF(M21&gt;0,1,0))</f>
        <v/>
      </c>
      <c r="T21" s="21">
        <f>IF(M21="","",IF(OR(Dashboard!$C$6="All",B21=Dashboard!$C$6),1,0))</f>
        <v/>
      </c>
      <c r="U21" s="21">
        <f>IF(M21="","",IF(M21&lt;=0,IF(ISNUMBER(U20),U20,0)+1,0))</f>
        <v/>
      </c>
    </row>
    <row r="22" spans="1:21">
      <c r="A22" s="17"/>
      <c r="B22" s="18"/>
      <c r="C22" s="18"/>
      <c r="D22" s="18"/>
      <c r="E22" s="18"/>
      <c r="F22" s="19"/>
      <c r="G22" s="19"/>
      <c r="H22" s="19"/>
      <c r="I22" s="19"/>
      <c r="J22" s="20"/>
      <c r="K22" s="19"/>
      <c r="L22" s="21">
        <f>IF(OR(F22="",G22="",H22=""),"",IFERROR(ABS(H22-F22)/ABS(F22-G22),""))</f>
        <v/>
      </c>
      <c r="M22" s="22">
        <f>IF(OR(D22="",F22="",G22="",I22=""),"",IFERROR(IF(D22="Short",(F22-I22)/(G22-F22),(I22-F22)/(F22-G22))-N(K22),""))</f>
        <v/>
      </c>
      <c r="N22" s="18"/>
      <c r="O22" s="18"/>
      <c r="P22" s="18"/>
      <c r="Q22" s="9"/>
      <c r="R22" s="21" t="e">
        <f>IF(M22="",NA(),SUM($M$5:M22))</f>
        <v>#N/A</v>
      </c>
      <c r="S22" s="21">
        <f>IF(M22="","",IF(M22&gt;0,1,0))</f>
        <v/>
      </c>
      <c r="T22" s="21">
        <f>IF(M22="","",IF(OR(Dashboard!$C$6="All",B22=Dashboard!$C$6),1,0))</f>
        <v/>
      </c>
      <c r="U22" s="21">
        <f>IF(M22="","",IF(M22&lt;=0,IF(ISNUMBER(U21),U21,0)+1,0))</f>
        <v/>
      </c>
    </row>
    <row r="23" spans="1:21">
      <c r="A23" s="17"/>
      <c r="B23" s="18"/>
      <c r="C23" s="18"/>
      <c r="D23" s="18"/>
      <c r="E23" s="18"/>
      <c r="F23" s="19"/>
      <c r="G23" s="19"/>
      <c r="H23" s="19"/>
      <c r="I23" s="19"/>
      <c r="J23" s="20"/>
      <c r="K23" s="19"/>
      <c r="L23" s="21">
        <f>IF(OR(F23="",G23="",H23=""),"",IFERROR(ABS(H23-F23)/ABS(F23-G23),""))</f>
        <v/>
      </c>
      <c r="M23" s="22">
        <f>IF(OR(D23="",F23="",G23="",I23=""),"",IFERROR(IF(D23="Short",(F23-I23)/(G23-F23),(I23-F23)/(F23-G23))-N(K23),""))</f>
        <v/>
      </c>
      <c r="N23" s="18"/>
      <c r="O23" s="18"/>
      <c r="P23" s="18"/>
      <c r="Q23" s="9"/>
      <c r="R23" s="21" t="e">
        <f>IF(M23="",NA(),SUM($M$5:M23))</f>
        <v>#N/A</v>
      </c>
      <c r="S23" s="21">
        <f>IF(M23="","",IF(M23&gt;0,1,0))</f>
        <v/>
      </c>
      <c r="T23" s="21">
        <f>IF(M23="","",IF(OR(Dashboard!$C$6="All",B23=Dashboard!$C$6),1,0))</f>
        <v/>
      </c>
      <c r="U23" s="21">
        <f>IF(M23="","",IF(M23&lt;=0,IF(ISNUMBER(U22),U22,0)+1,0))</f>
        <v/>
      </c>
    </row>
    <row r="24" spans="1:21">
      <c r="A24" s="17"/>
      <c r="B24" s="18"/>
      <c r="C24" s="18"/>
      <c r="D24" s="18"/>
      <c r="E24" s="18"/>
      <c r="F24" s="19"/>
      <c r="G24" s="19"/>
      <c r="H24" s="19"/>
      <c r="I24" s="19"/>
      <c r="J24" s="20"/>
      <c r="K24" s="19"/>
      <c r="L24" s="21">
        <f>IF(OR(F24="",G24="",H24=""),"",IFERROR(ABS(H24-F24)/ABS(F24-G24),""))</f>
        <v/>
      </c>
      <c r="M24" s="22">
        <f>IF(OR(D24="",F24="",G24="",I24=""),"",IFERROR(IF(D24="Short",(F24-I24)/(G24-F24),(I24-F24)/(F24-G24))-N(K24),""))</f>
        <v/>
      </c>
      <c r="N24" s="18"/>
      <c r="O24" s="18"/>
      <c r="P24" s="18"/>
      <c r="Q24" s="9"/>
      <c r="R24" s="21" t="e">
        <f>IF(M24="",NA(),SUM($M$5:M24))</f>
        <v>#N/A</v>
      </c>
      <c r="S24" s="21">
        <f>IF(M24="","",IF(M24&gt;0,1,0))</f>
        <v/>
      </c>
      <c r="T24" s="21">
        <f>IF(M24="","",IF(OR(Dashboard!$C$6="All",B24=Dashboard!$C$6),1,0))</f>
        <v/>
      </c>
      <c r="U24" s="21">
        <f>IF(M24="","",IF(M24&lt;=0,IF(ISNUMBER(U23),U23,0)+1,0))</f>
        <v/>
      </c>
    </row>
    <row r="25" spans="1:21">
      <c r="A25" s="17"/>
      <c r="B25" s="18"/>
      <c r="C25" s="18"/>
      <c r="D25" s="18"/>
      <c r="E25" s="18"/>
      <c r="F25" s="19"/>
      <c r="G25" s="19"/>
      <c r="H25" s="19"/>
      <c r="I25" s="19"/>
      <c r="J25" s="20"/>
      <c r="K25" s="19"/>
      <c r="L25" s="21">
        <f>IF(OR(F25="",G25="",H25=""),"",IFERROR(ABS(H25-F25)/ABS(F25-G25),""))</f>
        <v/>
      </c>
      <c r="M25" s="22">
        <f>IF(OR(D25="",F25="",G25="",I25=""),"",IFERROR(IF(D25="Short",(F25-I25)/(G25-F25),(I25-F25)/(F25-G25))-N(K25),""))</f>
        <v/>
      </c>
      <c r="N25" s="18"/>
      <c r="O25" s="18"/>
      <c r="P25" s="18"/>
      <c r="Q25" s="9"/>
      <c r="R25" s="21" t="e">
        <f>IF(M25="",NA(),SUM($M$5:M25))</f>
        <v>#N/A</v>
      </c>
      <c r="S25" s="21">
        <f>IF(M25="","",IF(M25&gt;0,1,0))</f>
        <v/>
      </c>
      <c r="T25" s="21">
        <f>IF(M25="","",IF(OR(Dashboard!$C$6="All",B25=Dashboard!$C$6),1,0))</f>
        <v/>
      </c>
      <c r="U25" s="21">
        <f>IF(M25="","",IF(M25&lt;=0,IF(ISNUMBER(U24),U24,0)+1,0))</f>
        <v/>
      </c>
    </row>
    <row r="26" spans="1:21">
      <c r="A26" s="17"/>
      <c r="B26" s="18"/>
      <c r="C26" s="18"/>
      <c r="D26" s="18"/>
      <c r="E26" s="18"/>
      <c r="F26" s="19"/>
      <c r="G26" s="19"/>
      <c r="H26" s="19"/>
      <c r="I26" s="19"/>
      <c r="J26" s="20"/>
      <c r="K26" s="19"/>
      <c r="L26" s="21">
        <f>IF(OR(F26="",G26="",H26=""),"",IFERROR(ABS(H26-F26)/ABS(F26-G26),""))</f>
        <v/>
      </c>
      <c r="M26" s="22">
        <f>IF(OR(D26="",F26="",G26="",I26=""),"",IFERROR(IF(D26="Short",(F26-I26)/(G26-F26),(I26-F26)/(F26-G26))-N(K26),""))</f>
        <v/>
      </c>
      <c r="N26" s="18"/>
      <c r="O26" s="18"/>
      <c r="P26" s="18"/>
      <c r="Q26" s="9"/>
      <c r="R26" s="21" t="e">
        <f>IF(M26="",NA(),SUM($M$5:M26))</f>
        <v>#N/A</v>
      </c>
      <c r="S26" s="21">
        <f>IF(M26="","",IF(M26&gt;0,1,0))</f>
        <v/>
      </c>
      <c r="T26" s="21">
        <f>IF(M26="","",IF(OR(Dashboard!$C$6="All",B26=Dashboard!$C$6),1,0))</f>
        <v/>
      </c>
      <c r="U26" s="21">
        <f>IF(M26="","",IF(M26&lt;=0,IF(ISNUMBER(U25),U25,0)+1,0))</f>
        <v/>
      </c>
    </row>
    <row r="27" spans="1:21">
      <c r="A27" s="17"/>
      <c r="B27" s="18"/>
      <c r="C27" s="18"/>
      <c r="D27" s="18"/>
      <c r="E27" s="18"/>
      <c r="F27" s="19"/>
      <c r="G27" s="19"/>
      <c r="H27" s="19"/>
      <c r="I27" s="19"/>
      <c r="J27" s="20"/>
      <c r="K27" s="19"/>
      <c r="L27" s="21">
        <f>IF(OR(F27="",G27="",H27=""),"",IFERROR(ABS(H27-F27)/ABS(F27-G27),""))</f>
        <v/>
      </c>
      <c r="M27" s="22">
        <f>IF(OR(D27="",F27="",G27="",I27=""),"",IFERROR(IF(D27="Short",(F27-I27)/(G27-F27),(I27-F27)/(F27-G27))-N(K27),""))</f>
        <v/>
      </c>
      <c r="N27" s="18"/>
      <c r="O27" s="18"/>
      <c r="P27" s="18"/>
      <c r="Q27" s="9"/>
      <c r="R27" s="21" t="e">
        <f>IF(M27="",NA(),SUM($M$5:M27))</f>
        <v>#N/A</v>
      </c>
      <c r="S27" s="21">
        <f>IF(M27="","",IF(M27&gt;0,1,0))</f>
        <v/>
      </c>
      <c r="T27" s="21">
        <f>IF(M27="","",IF(OR(Dashboard!$C$6="All",B27=Dashboard!$C$6),1,0))</f>
        <v/>
      </c>
      <c r="U27" s="21">
        <f>IF(M27="","",IF(M27&lt;=0,IF(ISNUMBER(U26),U26,0)+1,0))</f>
        <v/>
      </c>
    </row>
    <row r="28" spans="1:21">
      <c r="A28" s="17"/>
      <c r="B28" s="18"/>
      <c r="C28" s="18"/>
      <c r="D28" s="18"/>
      <c r="E28" s="18"/>
      <c r="F28" s="19"/>
      <c r="G28" s="19"/>
      <c r="H28" s="19"/>
      <c r="I28" s="19"/>
      <c r="J28" s="20"/>
      <c r="K28" s="19"/>
      <c r="L28" s="21">
        <f>IF(OR(F28="",G28="",H28=""),"",IFERROR(ABS(H28-F28)/ABS(F28-G28),""))</f>
        <v/>
      </c>
      <c r="M28" s="22">
        <f>IF(OR(D28="",F28="",G28="",I28=""),"",IFERROR(IF(D28="Short",(F28-I28)/(G28-F28),(I28-F28)/(F28-G28))-N(K28),""))</f>
        <v/>
      </c>
      <c r="N28" s="18"/>
      <c r="O28" s="18"/>
      <c r="P28" s="18"/>
      <c r="Q28" s="9"/>
      <c r="R28" s="21" t="e">
        <f>IF(M28="",NA(),SUM($M$5:M28))</f>
        <v>#N/A</v>
      </c>
      <c r="S28" s="21">
        <f>IF(M28="","",IF(M28&gt;0,1,0))</f>
        <v/>
      </c>
      <c r="T28" s="21">
        <f>IF(M28="","",IF(OR(Dashboard!$C$6="All",B28=Dashboard!$C$6),1,0))</f>
        <v/>
      </c>
      <c r="U28" s="21">
        <f>IF(M28="","",IF(M28&lt;=0,IF(ISNUMBER(U27),U27,0)+1,0))</f>
        <v/>
      </c>
    </row>
    <row r="29" spans="1:21">
      <c r="A29" s="17"/>
      <c r="B29" s="18"/>
      <c r="C29" s="18"/>
      <c r="D29" s="18"/>
      <c r="E29" s="18"/>
      <c r="F29" s="19"/>
      <c r="G29" s="19"/>
      <c r="H29" s="19"/>
      <c r="I29" s="19"/>
      <c r="J29" s="20"/>
      <c r="K29" s="19"/>
      <c r="L29" s="21">
        <f>IF(OR(F29="",G29="",H29=""),"",IFERROR(ABS(H29-F29)/ABS(F29-G29),""))</f>
        <v/>
      </c>
      <c r="M29" s="22">
        <f>IF(OR(D29="",F29="",G29="",I29=""),"",IFERROR(IF(D29="Short",(F29-I29)/(G29-F29),(I29-F29)/(F29-G29))-N(K29),""))</f>
        <v/>
      </c>
      <c r="N29" s="18"/>
      <c r="O29" s="18"/>
      <c r="P29" s="18"/>
      <c r="Q29" s="9"/>
      <c r="R29" s="21" t="e">
        <f>IF(M29="",NA(),SUM($M$5:M29))</f>
        <v>#N/A</v>
      </c>
      <c r="S29" s="21">
        <f>IF(M29="","",IF(M29&gt;0,1,0))</f>
        <v/>
      </c>
      <c r="T29" s="21">
        <f>IF(M29="","",IF(OR(Dashboard!$C$6="All",B29=Dashboard!$C$6),1,0))</f>
        <v/>
      </c>
      <c r="U29" s="21">
        <f>IF(M29="","",IF(M29&lt;=0,IF(ISNUMBER(U28),U28,0)+1,0))</f>
        <v/>
      </c>
    </row>
    <row r="30" spans="1:21">
      <c r="A30" s="17"/>
      <c r="B30" s="18"/>
      <c r="C30" s="18"/>
      <c r="D30" s="18"/>
      <c r="E30" s="18"/>
      <c r="F30" s="19"/>
      <c r="G30" s="19"/>
      <c r="H30" s="19"/>
      <c r="I30" s="19"/>
      <c r="J30" s="20"/>
      <c r="K30" s="19"/>
      <c r="L30" s="21">
        <f>IF(OR(F30="",G30="",H30=""),"",IFERROR(ABS(H30-F30)/ABS(F30-G30),""))</f>
        <v/>
      </c>
      <c r="M30" s="22">
        <f>IF(OR(D30="",F30="",G30="",I30=""),"",IFERROR(IF(D30="Short",(F30-I30)/(G30-F30),(I30-F30)/(F30-G30))-N(K30),""))</f>
        <v/>
      </c>
      <c r="N30" s="18"/>
      <c r="O30" s="18"/>
      <c r="P30" s="18"/>
      <c r="Q30" s="9"/>
      <c r="R30" s="21" t="e">
        <f>IF(M30="",NA(),SUM($M$5:M30))</f>
        <v>#N/A</v>
      </c>
      <c r="S30" s="21">
        <f>IF(M30="","",IF(M30&gt;0,1,0))</f>
        <v/>
      </c>
      <c r="T30" s="21">
        <f>IF(M30="","",IF(OR(Dashboard!$C$6="All",B30=Dashboard!$C$6),1,0))</f>
        <v/>
      </c>
      <c r="U30" s="21">
        <f>IF(M30="","",IF(M30&lt;=0,IF(ISNUMBER(U29),U29,0)+1,0))</f>
        <v/>
      </c>
    </row>
    <row r="31" spans="1:21">
      <c r="A31" s="17"/>
      <c r="B31" s="18"/>
      <c r="C31" s="18"/>
      <c r="D31" s="18"/>
      <c r="E31" s="18"/>
      <c r="F31" s="19"/>
      <c r="G31" s="19"/>
      <c r="H31" s="19"/>
      <c r="I31" s="19"/>
      <c r="J31" s="20"/>
      <c r="K31" s="19"/>
      <c r="L31" s="21">
        <f>IF(OR(F31="",G31="",H31=""),"",IFERROR(ABS(H31-F31)/ABS(F31-G31),""))</f>
        <v/>
      </c>
      <c r="M31" s="22">
        <f>IF(OR(D31="",F31="",G31="",I31=""),"",IFERROR(IF(D31="Short",(F31-I31)/(G31-F31),(I31-F31)/(F31-G31))-N(K31),""))</f>
        <v/>
      </c>
      <c r="N31" s="18"/>
      <c r="O31" s="18"/>
      <c r="P31" s="18"/>
      <c r="Q31" s="9"/>
      <c r="R31" s="21" t="e">
        <f>IF(M31="",NA(),SUM($M$5:M31))</f>
        <v>#N/A</v>
      </c>
      <c r="S31" s="21">
        <f>IF(M31="","",IF(M31&gt;0,1,0))</f>
        <v/>
      </c>
      <c r="T31" s="21">
        <f>IF(M31="","",IF(OR(Dashboard!$C$6="All",B31=Dashboard!$C$6),1,0))</f>
        <v/>
      </c>
      <c r="U31" s="21">
        <f>IF(M31="","",IF(M31&lt;=0,IF(ISNUMBER(U30),U30,0)+1,0))</f>
        <v/>
      </c>
    </row>
    <row r="32" spans="1:21">
      <c r="A32" s="17"/>
      <c r="B32" s="18"/>
      <c r="C32" s="18"/>
      <c r="D32" s="18"/>
      <c r="E32" s="18"/>
      <c r="F32" s="19"/>
      <c r="G32" s="19"/>
      <c r="H32" s="19"/>
      <c r="I32" s="19"/>
      <c r="J32" s="20"/>
      <c r="K32" s="19"/>
      <c r="L32" s="21">
        <f>IF(OR(F32="",G32="",H32=""),"",IFERROR(ABS(H32-F32)/ABS(F32-G32),""))</f>
        <v/>
      </c>
      <c r="M32" s="22">
        <f>IF(OR(D32="",F32="",G32="",I32=""),"",IFERROR(IF(D32="Short",(F32-I32)/(G32-F32),(I32-F32)/(F32-G32))-N(K32),""))</f>
        <v/>
      </c>
      <c r="N32" s="18"/>
      <c r="O32" s="18"/>
      <c r="P32" s="18"/>
      <c r="Q32" s="9"/>
      <c r="R32" s="21" t="e">
        <f>IF(M32="",NA(),SUM($M$5:M32))</f>
        <v>#N/A</v>
      </c>
      <c r="S32" s="21">
        <f>IF(M32="","",IF(M32&gt;0,1,0))</f>
        <v/>
      </c>
      <c r="T32" s="21">
        <f>IF(M32="","",IF(OR(Dashboard!$C$6="All",B32=Dashboard!$C$6),1,0))</f>
        <v/>
      </c>
      <c r="U32" s="21">
        <f>IF(M32="","",IF(M32&lt;=0,IF(ISNUMBER(U31),U31,0)+1,0))</f>
        <v/>
      </c>
    </row>
    <row r="33" spans="1:21">
      <c r="A33" s="17"/>
      <c r="B33" s="18"/>
      <c r="C33" s="18"/>
      <c r="D33" s="18"/>
      <c r="E33" s="18"/>
      <c r="F33" s="19"/>
      <c r="G33" s="19"/>
      <c r="H33" s="19"/>
      <c r="I33" s="19"/>
      <c r="J33" s="20"/>
      <c r="K33" s="19"/>
      <c r="L33" s="21">
        <f>IF(OR(F33="",G33="",H33=""),"",IFERROR(ABS(H33-F33)/ABS(F33-G33),""))</f>
        <v/>
      </c>
      <c r="M33" s="22">
        <f>IF(OR(D33="",F33="",G33="",I33=""),"",IFERROR(IF(D33="Short",(F33-I33)/(G33-F33),(I33-F33)/(F33-G33))-N(K33),""))</f>
        <v/>
      </c>
      <c r="N33" s="18"/>
      <c r="O33" s="18"/>
      <c r="P33" s="18"/>
      <c r="Q33" s="9"/>
      <c r="R33" s="21" t="e">
        <f>IF(M33="",NA(),SUM($M$5:M33))</f>
        <v>#N/A</v>
      </c>
      <c r="S33" s="21">
        <f>IF(M33="","",IF(M33&gt;0,1,0))</f>
        <v/>
      </c>
      <c r="T33" s="21">
        <f>IF(M33="","",IF(OR(Dashboard!$C$6="All",B33=Dashboard!$C$6),1,0))</f>
        <v/>
      </c>
      <c r="U33" s="21">
        <f>IF(M33="","",IF(M33&lt;=0,IF(ISNUMBER(U32),U32,0)+1,0))</f>
        <v/>
      </c>
    </row>
    <row r="34" spans="1:21">
      <c r="A34" s="17"/>
      <c r="B34" s="18"/>
      <c r="C34" s="18"/>
      <c r="D34" s="18"/>
      <c r="E34" s="18"/>
      <c r="F34" s="19"/>
      <c r="G34" s="19"/>
      <c r="H34" s="19"/>
      <c r="I34" s="19"/>
      <c r="J34" s="20"/>
      <c r="K34" s="19"/>
      <c r="L34" s="21">
        <f>IF(OR(F34="",G34="",H34=""),"",IFERROR(ABS(H34-F34)/ABS(F34-G34),""))</f>
        <v/>
      </c>
      <c r="M34" s="22">
        <f>IF(OR(D34="",F34="",G34="",I34=""),"",IFERROR(IF(D34="Short",(F34-I34)/(G34-F34),(I34-F34)/(F34-G34))-N(K34),""))</f>
        <v/>
      </c>
      <c r="N34" s="18"/>
      <c r="O34" s="18"/>
      <c r="P34" s="18"/>
      <c r="Q34" s="9"/>
      <c r="R34" s="21" t="e">
        <f>IF(M34="",NA(),SUM($M$5:M34))</f>
        <v>#N/A</v>
      </c>
      <c r="S34" s="21">
        <f>IF(M34="","",IF(M34&gt;0,1,0))</f>
        <v/>
      </c>
      <c r="T34" s="21">
        <f>IF(M34="","",IF(OR(Dashboard!$C$6="All",B34=Dashboard!$C$6),1,0))</f>
        <v/>
      </c>
      <c r="U34" s="21">
        <f>IF(M34="","",IF(M34&lt;=0,IF(ISNUMBER(U33),U33,0)+1,0))</f>
        <v/>
      </c>
    </row>
    <row r="35" spans="1:21">
      <c r="A35" s="17"/>
      <c r="B35" s="18"/>
      <c r="C35" s="18"/>
      <c r="D35" s="18"/>
      <c r="E35" s="18"/>
      <c r="F35" s="19"/>
      <c r="G35" s="19"/>
      <c r="H35" s="19"/>
      <c r="I35" s="19"/>
      <c r="J35" s="20"/>
      <c r="K35" s="19"/>
      <c r="L35" s="21">
        <f>IF(OR(F35="",G35="",H35=""),"",IFERROR(ABS(H35-F35)/ABS(F35-G35),""))</f>
        <v/>
      </c>
      <c r="M35" s="22">
        <f>IF(OR(D35="",F35="",G35="",I35=""),"",IFERROR(IF(D35="Short",(F35-I35)/(G35-F35),(I35-F35)/(F35-G35))-N(K35),""))</f>
        <v/>
      </c>
      <c r="N35" s="18"/>
      <c r="O35" s="18"/>
      <c r="P35" s="18"/>
      <c r="Q35" s="9"/>
      <c r="R35" s="21" t="e">
        <f>IF(M35="",NA(),SUM($M$5:M35))</f>
        <v>#N/A</v>
      </c>
      <c r="S35" s="21">
        <f>IF(M35="","",IF(M35&gt;0,1,0))</f>
        <v/>
      </c>
      <c r="T35" s="21">
        <f>IF(M35="","",IF(OR(Dashboard!$C$6="All",B35=Dashboard!$C$6),1,0))</f>
        <v/>
      </c>
      <c r="U35" s="21">
        <f>IF(M35="","",IF(M35&lt;=0,IF(ISNUMBER(U34),U34,0)+1,0))</f>
        <v/>
      </c>
    </row>
    <row r="36" spans="1:21">
      <c r="A36" s="17"/>
      <c r="B36" s="18"/>
      <c r="C36" s="18"/>
      <c r="D36" s="18"/>
      <c r="E36" s="18"/>
      <c r="F36" s="19"/>
      <c r="G36" s="19"/>
      <c r="H36" s="19"/>
      <c r="I36" s="19"/>
      <c r="J36" s="20"/>
      <c r="K36" s="19"/>
      <c r="L36" s="21">
        <f>IF(OR(F36="",G36="",H36=""),"",IFERROR(ABS(H36-F36)/ABS(F36-G36),""))</f>
        <v/>
      </c>
      <c r="M36" s="22">
        <f>IF(OR(D36="",F36="",G36="",I36=""),"",IFERROR(IF(D36="Short",(F36-I36)/(G36-F36),(I36-F36)/(F36-G36))-N(K36),""))</f>
        <v/>
      </c>
      <c r="N36" s="18"/>
      <c r="O36" s="18"/>
      <c r="P36" s="18"/>
      <c r="Q36" s="9"/>
      <c r="R36" s="21" t="e">
        <f>IF(M36="",NA(),SUM($M$5:M36))</f>
        <v>#N/A</v>
      </c>
      <c r="S36" s="21">
        <f>IF(M36="","",IF(M36&gt;0,1,0))</f>
        <v/>
      </c>
      <c r="T36" s="21">
        <f>IF(M36="","",IF(OR(Dashboard!$C$6="All",B36=Dashboard!$C$6),1,0))</f>
        <v/>
      </c>
      <c r="U36" s="21">
        <f>IF(M36="","",IF(M36&lt;=0,IF(ISNUMBER(U35),U35,0)+1,0))</f>
        <v/>
      </c>
    </row>
    <row r="37" spans="1:21">
      <c r="A37" s="17"/>
      <c r="B37" s="18"/>
      <c r="C37" s="18"/>
      <c r="D37" s="18"/>
      <c r="E37" s="18"/>
      <c r="F37" s="19"/>
      <c r="G37" s="19"/>
      <c r="H37" s="19"/>
      <c r="I37" s="19"/>
      <c r="J37" s="20"/>
      <c r="K37" s="19"/>
      <c r="L37" s="21">
        <f>IF(OR(F37="",G37="",H37=""),"",IFERROR(ABS(H37-F37)/ABS(F37-G37),""))</f>
        <v/>
      </c>
      <c r="M37" s="22">
        <f>IF(OR(D37="",F37="",G37="",I37=""),"",IFERROR(IF(D37="Short",(F37-I37)/(G37-F37),(I37-F37)/(F37-G37))-N(K37),""))</f>
        <v/>
      </c>
      <c r="N37" s="18"/>
      <c r="O37" s="18"/>
      <c r="P37" s="18"/>
      <c r="Q37" s="9"/>
      <c r="R37" s="21" t="e">
        <f>IF(M37="",NA(),SUM($M$5:M37))</f>
        <v>#N/A</v>
      </c>
      <c r="S37" s="21">
        <f>IF(M37="","",IF(M37&gt;0,1,0))</f>
        <v/>
      </c>
      <c r="T37" s="21">
        <f>IF(M37="","",IF(OR(Dashboard!$C$6="All",B37=Dashboard!$C$6),1,0))</f>
        <v/>
      </c>
      <c r="U37" s="21">
        <f>IF(M37="","",IF(M37&lt;=0,IF(ISNUMBER(U36),U36,0)+1,0))</f>
        <v/>
      </c>
    </row>
    <row r="38" spans="1:21">
      <c r="A38" s="17"/>
      <c r="B38" s="18"/>
      <c r="C38" s="18"/>
      <c r="D38" s="18"/>
      <c r="E38" s="18"/>
      <c r="F38" s="19"/>
      <c r="G38" s="19"/>
      <c r="H38" s="19"/>
      <c r="I38" s="19"/>
      <c r="J38" s="20"/>
      <c r="K38" s="19"/>
      <c r="L38" s="21">
        <f>IF(OR(F38="",G38="",H38=""),"",IFERROR(ABS(H38-F38)/ABS(F38-G38),""))</f>
        <v/>
      </c>
      <c r="M38" s="22">
        <f>IF(OR(D38="",F38="",G38="",I38=""),"",IFERROR(IF(D38="Short",(F38-I38)/(G38-F38),(I38-F38)/(F38-G38))-N(K38),""))</f>
        <v/>
      </c>
      <c r="N38" s="18"/>
      <c r="O38" s="18"/>
      <c r="P38" s="18"/>
      <c r="Q38" s="9"/>
      <c r="R38" s="21" t="e">
        <f>IF(M38="",NA(),SUM($M$5:M38))</f>
        <v>#N/A</v>
      </c>
      <c r="S38" s="21">
        <f>IF(M38="","",IF(M38&gt;0,1,0))</f>
        <v/>
      </c>
      <c r="T38" s="21">
        <f>IF(M38="","",IF(OR(Dashboard!$C$6="All",B38=Dashboard!$C$6),1,0))</f>
        <v/>
      </c>
      <c r="U38" s="21">
        <f>IF(M38="","",IF(M38&lt;=0,IF(ISNUMBER(U37),U37,0)+1,0))</f>
        <v/>
      </c>
    </row>
    <row r="39" spans="1:21">
      <c r="A39" s="17"/>
      <c r="B39" s="18"/>
      <c r="C39" s="18"/>
      <c r="D39" s="18"/>
      <c r="E39" s="18"/>
      <c r="F39" s="19"/>
      <c r="G39" s="19"/>
      <c r="H39" s="19"/>
      <c r="I39" s="19"/>
      <c r="J39" s="20"/>
      <c r="K39" s="19"/>
      <c r="L39" s="21">
        <f>IF(OR(F39="",G39="",H39=""),"",IFERROR(ABS(H39-F39)/ABS(F39-G39),""))</f>
        <v/>
      </c>
      <c r="M39" s="22">
        <f>IF(OR(D39="",F39="",G39="",I39=""),"",IFERROR(IF(D39="Short",(F39-I39)/(G39-F39),(I39-F39)/(F39-G39))-N(K39),""))</f>
        <v/>
      </c>
      <c r="N39" s="18"/>
      <c r="O39" s="18"/>
      <c r="P39" s="18"/>
      <c r="Q39" s="9"/>
      <c r="R39" s="21" t="e">
        <f>IF(M39="",NA(),SUM($M$5:M39))</f>
        <v>#N/A</v>
      </c>
      <c r="S39" s="21">
        <f>IF(M39="","",IF(M39&gt;0,1,0))</f>
        <v/>
      </c>
      <c r="T39" s="21">
        <f>IF(M39="","",IF(OR(Dashboard!$C$6="All",B39=Dashboard!$C$6),1,0))</f>
        <v/>
      </c>
      <c r="U39" s="21">
        <f>IF(M39="","",IF(M39&lt;=0,IF(ISNUMBER(U38),U38,0)+1,0))</f>
        <v/>
      </c>
    </row>
    <row r="40" spans="1:21">
      <c r="A40" s="17"/>
      <c r="B40" s="18"/>
      <c r="C40" s="18"/>
      <c r="D40" s="18"/>
      <c r="E40" s="18"/>
      <c r="F40" s="19"/>
      <c r="G40" s="19"/>
      <c r="H40" s="19"/>
      <c r="I40" s="19"/>
      <c r="J40" s="20"/>
      <c r="K40" s="19"/>
      <c r="L40" s="21">
        <f>IF(OR(F40="",G40="",H40=""),"",IFERROR(ABS(H40-F40)/ABS(F40-G40),""))</f>
        <v/>
      </c>
      <c r="M40" s="22">
        <f>IF(OR(D40="",F40="",G40="",I40=""),"",IFERROR(IF(D40="Short",(F40-I40)/(G40-F40),(I40-F40)/(F40-G40))-N(K40),""))</f>
        <v/>
      </c>
      <c r="N40" s="18"/>
      <c r="O40" s="18"/>
      <c r="P40" s="18"/>
      <c r="Q40" s="9"/>
      <c r="R40" s="21" t="e">
        <f>IF(M40="",NA(),SUM($M$5:M40))</f>
        <v>#N/A</v>
      </c>
      <c r="S40" s="21">
        <f>IF(M40="","",IF(M40&gt;0,1,0))</f>
        <v/>
      </c>
      <c r="T40" s="21">
        <f>IF(M40="","",IF(OR(Dashboard!$C$6="All",B40=Dashboard!$C$6),1,0))</f>
        <v/>
      </c>
      <c r="U40" s="21">
        <f>IF(M40="","",IF(M40&lt;=0,IF(ISNUMBER(U39),U39,0)+1,0))</f>
        <v/>
      </c>
    </row>
    <row r="41" spans="1:21">
      <c r="A41" s="17"/>
      <c r="B41" s="18"/>
      <c r="C41" s="18"/>
      <c r="D41" s="18"/>
      <c r="E41" s="18"/>
      <c r="F41" s="19"/>
      <c r="G41" s="19"/>
      <c r="H41" s="19"/>
      <c r="I41" s="19"/>
      <c r="J41" s="20"/>
      <c r="K41" s="19"/>
      <c r="L41" s="21">
        <f>IF(OR(F41="",G41="",H41=""),"",IFERROR(ABS(H41-F41)/ABS(F41-G41),""))</f>
        <v/>
      </c>
      <c r="M41" s="22">
        <f>IF(OR(D41="",F41="",G41="",I41=""),"",IFERROR(IF(D41="Short",(F41-I41)/(G41-F41),(I41-F41)/(F41-G41))-N(K41),""))</f>
        <v/>
      </c>
      <c r="N41" s="18"/>
      <c r="O41" s="18"/>
      <c r="P41" s="18"/>
      <c r="Q41" s="9"/>
      <c r="R41" s="21" t="e">
        <f>IF(M41="",NA(),SUM($M$5:M41))</f>
        <v>#N/A</v>
      </c>
      <c r="S41" s="21">
        <f>IF(M41="","",IF(M41&gt;0,1,0))</f>
        <v/>
      </c>
      <c r="T41" s="21">
        <f>IF(M41="","",IF(OR(Dashboard!$C$6="All",B41=Dashboard!$C$6),1,0))</f>
        <v/>
      </c>
      <c r="U41" s="21">
        <f>IF(M41="","",IF(M41&lt;=0,IF(ISNUMBER(U40),U40,0)+1,0))</f>
        <v/>
      </c>
    </row>
    <row r="42" spans="1:21">
      <c r="A42" s="17"/>
      <c r="B42" s="18"/>
      <c r="C42" s="18"/>
      <c r="D42" s="18"/>
      <c r="E42" s="18"/>
      <c r="F42" s="19"/>
      <c r="G42" s="19"/>
      <c r="H42" s="19"/>
      <c r="I42" s="19"/>
      <c r="J42" s="20"/>
      <c r="K42" s="19"/>
      <c r="L42" s="21">
        <f>IF(OR(F42="",G42="",H42=""),"",IFERROR(ABS(H42-F42)/ABS(F42-G42),""))</f>
        <v/>
      </c>
      <c r="M42" s="22">
        <f>IF(OR(D42="",F42="",G42="",I42=""),"",IFERROR(IF(D42="Short",(F42-I42)/(G42-F42),(I42-F42)/(F42-G42))-N(K42),""))</f>
        <v/>
      </c>
      <c r="N42" s="18"/>
      <c r="O42" s="18"/>
      <c r="P42" s="18"/>
      <c r="Q42" s="9"/>
      <c r="R42" s="21" t="e">
        <f>IF(M42="",NA(),SUM($M$5:M42))</f>
        <v>#N/A</v>
      </c>
      <c r="S42" s="21">
        <f>IF(M42="","",IF(M42&gt;0,1,0))</f>
        <v/>
      </c>
      <c r="T42" s="21">
        <f>IF(M42="","",IF(OR(Dashboard!$C$6="All",B42=Dashboard!$C$6),1,0))</f>
        <v/>
      </c>
      <c r="U42" s="21">
        <f>IF(M42="","",IF(M42&lt;=0,IF(ISNUMBER(U41),U41,0)+1,0))</f>
        <v/>
      </c>
    </row>
    <row r="43" spans="1:21">
      <c r="A43" s="17"/>
      <c r="B43" s="18"/>
      <c r="C43" s="18"/>
      <c r="D43" s="18"/>
      <c r="E43" s="18"/>
      <c r="F43" s="19"/>
      <c r="G43" s="19"/>
      <c r="H43" s="19"/>
      <c r="I43" s="19"/>
      <c r="J43" s="20"/>
      <c r="K43" s="19"/>
      <c r="L43" s="21">
        <f>IF(OR(F43="",G43="",H43=""),"",IFERROR(ABS(H43-F43)/ABS(F43-G43),""))</f>
        <v/>
      </c>
      <c r="M43" s="22">
        <f>IF(OR(D43="",F43="",G43="",I43=""),"",IFERROR(IF(D43="Short",(F43-I43)/(G43-F43),(I43-F43)/(F43-G43))-N(K43),""))</f>
        <v/>
      </c>
      <c r="N43" s="18"/>
      <c r="O43" s="18"/>
      <c r="P43" s="18"/>
      <c r="Q43" s="9"/>
      <c r="R43" s="21" t="e">
        <f>IF(M43="",NA(),SUM($M$5:M43))</f>
        <v>#N/A</v>
      </c>
      <c r="S43" s="21">
        <f>IF(M43="","",IF(M43&gt;0,1,0))</f>
        <v/>
      </c>
      <c r="T43" s="21">
        <f>IF(M43="","",IF(OR(Dashboard!$C$6="All",B43=Dashboard!$C$6),1,0))</f>
        <v/>
      </c>
      <c r="U43" s="21">
        <f>IF(M43="","",IF(M43&lt;=0,IF(ISNUMBER(U42),U42,0)+1,0))</f>
        <v/>
      </c>
    </row>
    <row r="44" spans="1:21">
      <c r="A44" s="17"/>
      <c r="B44" s="18"/>
      <c r="C44" s="18"/>
      <c r="D44" s="18"/>
      <c r="E44" s="18"/>
      <c r="F44" s="19"/>
      <c r="G44" s="19"/>
      <c r="H44" s="19"/>
      <c r="I44" s="19"/>
      <c r="J44" s="20"/>
      <c r="K44" s="19"/>
      <c r="L44" s="21">
        <f>IF(OR(F44="",G44="",H44=""),"",IFERROR(ABS(H44-F44)/ABS(F44-G44),""))</f>
        <v/>
      </c>
      <c r="M44" s="22">
        <f>IF(OR(D44="",F44="",G44="",I44=""),"",IFERROR(IF(D44="Short",(F44-I44)/(G44-F44),(I44-F44)/(F44-G44))-N(K44),""))</f>
        <v/>
      </c>
      <c r="N44" s="18"/>
      <c r="O44" s="18"/>
      <c r="P44" s="18"/>
      <c r="Q44" s="9"/>
      <c r="R44" s="21" t="e">
        <f>IF(M44="",NA(),SUM($M$5:M44))</f>
        <v>#N/A</v>
      </c>
      <c r="S44" s="21">
        <f>IF(M44="","",IF(M44&gt;0,1,0))</f>
        <v/>
      </c>
      <c r="T44" s="21">
        <f>IF(M44="","",IF(OR(Dashboard!$C$6="All",B44=Dashboard!$C$6),1,0))</f>
        <v/>
      </c>
      <c r="U44" s="21">
        <f>IF(M44="","",IF(M44&lt;=0,IF(ISNUMBER(U43),U43,0)+1,0))</f>
        <v/>
      </c>
    </row>
    <row r="45" spans="1:21">
      <c r="A45" s="17"/>
      <c r="B45" s="18"/>
      <c r="C45" s="18"/>
      <c r="D45" s="18"/>
      <c r="E45" s="18"/>
      <c r="F45" s="19"/>
      <c r="G45" s="19"/>
      <c r="H45" s="19"/>
      <c r="I45" s="19"/>
      <c r="J45" s="20"/>
      <c r="K45" s="19"/>
      <c r="L45" s="21">
        <f>IF(OR(F45="",G45="",H45=""),"",IFERROR(ABS(H45-F45)/ABS(F45-G45),""))</f>
        <v/>
      </c>
      <c r="M45" s="22">
        <f>IF(OR(D45="",F45="",G45="",I45=""),"",IFERROR(IF(D45="Short",(F45-I45)/(G45-F45),(I45-F45)/(F45-G45))-N(K45),""))</f>
        <v/>
      </c>
      <c r="N45" s="18"/>
      <c r="O45" s="18"/>
      <c r="P45" s="18"/>
      <c r="Q45" s="9"/>
      <c r="R45" s="21" t="e">
        <f>IF(M45="",NA(),SUM($M$5:M45))</f>
        <v>#N/A</v>
      </c>
      <c r="S45" s="21">
        <f>IF(M45="","",IF(M45&gt;0,1,0))</f>
        <v/>
      </c>
      <c r="T45" s="21">
        <f>IF(M45="","",IF(OR(Dashboard!$C$6="All",B45=Dashboard!$C$6),1,0))</f>
        <v/>
      </c>
      <c r="U45" s="21">
        <f>IF(M45="","",IF(M45&lt;=0,IF(ISNUMBER(U44),U44,0)+1,0))</f>
        <v/>
      </c>
    </row>
    <row r="46" spans="1:21">
      <c r="A46" s="17"/>
      <c r="B46" s="18"/>
      <c r="C46" s="18"/>
      <c r="D46" s="18"/>
      <c r="E46" s="18"/>
      <c r="F46" s="19"/>
      <c r="G46" s="19"/>
      <c r="H46" s="19"/>
      <c r="I46" s="19"/>
      <c r="J46" s="20"/>
      <c r="K46" s="19"/>
      <c r="L46" s="21">
        <f>IF(OR(F46="",G46="",H46=""),"",IFERROR(ABS(H46-F46)/ABS(F46-G46),""))</f>
        <v/>
      </c>
      <c r="M46" s="22">
        <f>IF(OR(D46="",F46="",G46="",I46=""),"",IFERROR(IF(D46="Short",(F46-I46)/(G46-F46),(I46-F46)/(F46-G46))-N(K46),""))</f>
        <v/>
      </c>
      <c r="N46" s="18"/>
      <c r="O46" s="18"/>
      <c r="P46" s="18"/>
      <c r="Q46" s="9"/>
      <c r="R46" s="21" t="e">
        <f>IF(M46="",NA(),SUM($M$5:M46))</f>
        <v>#N/A</v>
      </c>
      <c r="S46" s="21">
        <f>IF(M46="","",IF(M46&gt;0,1,0))</f>
        <v/>
      </c>
      <c r="T46" s="21">
        <f>IF(M46="","",IF(OR(Dashboard!$C$6="All",B46=Dashboard!$C$6),1,0))</f>
        <v/>
      </c>
      <c r="U46" s="21">
        <f>IF(M46="","",IF(M46&lt;=0,IF(ISNUMBER(U45),U45,0)+1,0))</f>
        <v/>
      </c>
    </row>
    <row r="47" spans="1:21">
      <c r="A47" s="17"/>
      <c r="B47" s="18"/>
      <c r="C47" s="18"/>
      <c r="D47" s="18"/>
      <c r="E47" s="18"/>
      <c r="F47" s="19"/>
      <c r="G47" s="19"/>
      <c r="H47" s="19"/>
      <c r="I47" s="19"/>
      <c r="J47" s="20"/>
      <c r="K47" s="19"/>
      <c r="L47" s="21">
        <f>IF(OR(F47="",G47="",H47=""),"",IFERROR(ABS(H47-F47)/ABS(F47-G47),""))</f>
        <v/>
      </c>
      <c r="M47" s="22">
        <f>IF(OR(D47="",F47="",G47="",I47=""),"",IFERROR(IF(D47="Short",(F47-I47)/(G47-F47),(I47-F47)/(F47-G47))-N(K47),""))</f>
        <v/>
      </c>
      <c r="N47" s="18"/>
      <c r="O47" s="18"/>
      <c r="P47" s="18"/>
      <c r="Q47" s="9"/>
      <c r="R47" s="21" t="e">
        <f>IF(M47="",NA(),SUM($M$5:M47))</f>
        <v>#N/A</v>
      </c>
      <c r="S47" s="21">
        <f>IF(M47="","",IF(M47&gt;0,1,0))</f>
        <v/>
      </c>
      <c r="T47" s="21">
        <f>IF(M47="","",IF(OR(Dashboard!$C$6="All",B47=Dashboard!$C$6),1,0))</f>
        <v/>
      </c>
      <c r="U47" s="21">
        <f>IF(M47="","",IF(M47&lt;=0,IF(ISNUMBER(U46),U46,0)+1,0))</f>
        <v/>
      </c>
    </row>
    <row r="48" spans="1:21">
      <c r="A48" s="17"/>
      <c r="B48" s="18"/>
      <c r="C48" s="18"/>
      <c r="D48" s="18"/>
      <c r="E48" s="18"/>
      <c r="F48" s="19"/>
      <c r="G48" s="19"/>
      <c r="H48" s="19"/>
      <c r="I48" s="19"/>
      <c r="J48" s="20"/>
      <c r="K48" s="19"/>
      <c r="L48" s="21">
        <f>IF(OR(F48="",G48="",H48=""),"",IFERROR(ABS(H48-F48)/ABS(F48-G48),""))</f>
        <v/>
      </c>
      <c r="M48" s="22">
        <f>IF(OR(D48="",F48="",G48="",I48=""),"",IFERROR(IF(D48="Short",(F48-I48)/(G48-F48),(I48-F48)/(F48-G48))-N(K48),""))</f>
        <v/>
      </c>
      <c r="N48" s="18"/>
      <c r="O48" s="18"/>
      <c r="P48" s="18"/>
      <c r="Q48" s="9"/>
      <c r="R48" s="21" t="e">
        <f>IF(M48="",NA(),SUM($M$5:M48))</f>
        <v>#N/A</v>
      </c>
      <c r="S48" s="21">
        <f>IF(M48="","",IF(M48&gt;0,1,0))</f>
        <v/>
      </c>
      <c r="T48" s="21">
        <f>IF(M48="","",IF(OR(Dashboard!$C$6="All",B48=Dashboard!$C$6),1,0))</f>
        <v/>
      </c>
      <c r="U48" s="21">
        <f>IF(M48="","",IF(M48&lt;=0,IF(ISNUMBER(U47),U47,0)+1,0))</f>
        <v/>
      </c>
    </row>
    <row r="49" spans="1:21">
      <c r="A49" s="17"/>
      <c r="B49" s="18"/>
      <c r="C49" s="18"/>
      <c r="D49" s="18"/>
      <c r="E49" s="18"/>
      <c r="F49" s="19"/>
      <c r="G49" s="19"/>
      <c r="H49" s="19"/>
      <c r="I49" s="19"/>
      <c r="J49" s="20"/>
      <c r="K49" s="19"/>
      <c r="L49" s="21">
        <f>IF(OR(F49="",G49="",H49=""),"",IFERROR(ABS(H49-F49)/ABS(F49-G49),""))</f>
        <v/>
      </c>
      <c r="M49" s="22">
        <f>IF(OR(D49="",F49="",G49="",I49=""),"",IFERROR(IF(D49="Short",(F49-I49)/(G49-F49),(I49-F49)/(F49-G49))-N(K49),""))</f>
        <v/>
      </c>
      <c r="N49" s="18"/>
      <c r="O49" s="18"/>
      <c r="P49" s="18"/>
      <c r="Q49" s="9"/>
      <c r="R49" s="21" t="e">
        <f>IF(M49="",NA(),SUM($M$5:M49))</f>
        <v>#N/A</v>
      </c>
      <c r="S49" s="21">
        <f>IF(M49="","",IF(M49&gt;0,1,0))</f>
        <v/>
      </c>
      <c r="T49" s="21">
        <f>IF(M49="","",IF(OR(Dashboard!$C$6="All",B49=Dashboard!$C$6),1,0))</f>
        <v/>
      </c>
      <c r="U49" s="21">
        <f>IF(M49="","",IF(M49&lt;=0,IF(ISNUMBER(U48),U48,0)+1,0))</f>
        <v/>
      </c>
    </row>
    <row r="50" spans="1:21">
      <c r="A50" s="17"/>
      <c r="B50" s="18"/>
      <c r="C50" s="18"/>
      <c r="D50" s="18"/>
      <c r="E50" s="18"/>
      <c r="F50" s="19"/>
      <c r="G50" s="19"/>
      <c r="H50" s="19"/>
      <c r="I50" s="19"/>
      <c r="J50" s="20"/>
      <c r="K50" s="19"/>
      <c r="L50" s="21">
        <f>IF(OR(F50="",G50="",H50=""),"",IFERROR(ABS(H50-F50)/ABS(F50-G50),""))</f>
        <v/>
      </c>
      <c r="M50" s="22">
        <f>IF(OR(D50="",F50="",G50="",I50=""),"",IFERROR(IF(D50="Short",(F50-I50)/(G50-F50),(I50-F50)/(F50-G50))-N(K50),""))</f>
        <v/>
      </c>
      <c r="N50" s="18"/>
      <c r="O50" s="18"/>
      <c r="P50" s="18"/>
      <c r="Q50" s="9"/>
      <c r="R50" s="21" t="e">
        <f>IF(M50="",NA(),SUM($M$5:M50))</f>
        <v>#N/A</v>
      </c>
      <c r="S50" s="21">
        <f>IF(M50="","",IF(M50&gt;0,1,0))</f>
        <v/>
      </c>
      <c r="T50" s="21">
        <f>IF(M50="","",IF(OR(Dashboard!$C$6="All",B50=Dashboard!$C$6),1,0))</f>
        <v/>
      </c>
      <c r="U50" s="21">
        <f>IF(M50="","",IF(M50&lt;=0,IF(ISNUMBER(U49),U49,0)+1,0))</f>
        <v/>
      </c>
    </row>
    <row r="51" spans="1:21">
      <c r="A51" s="17"/>
      <c r="B51" s="18"/>
      <c r="C51" s="18"/>
      <c r="D51" s="18"/>
      <c r="E51" s="18"/>
      <c r="F51" s="19"/>
      <c r="G51" s="19"/>
      <c r="H51" s="19"/>
      <c r="I51" s="19"/>
      <c r="J51" s="20"/>
      <c r="K51" s="19"/>
      <c r="L51" s="21">
        <f>IF(OR(F51="",G51="",H51=""),"",IFERROR(ABS(H51-F51)/ABS(F51-G51),""))</f>
        <v/>
      </c>
      <c r="M51" s="22">
        <f>IF(OR(D51="",F51="",G51="",I51=""),"",IFERROR(IF(D51="Short",(F51-I51)/(G51-F51),(I51-F51)/(F51-G51))-N(K51),""))</f>
        <v/>
      </c>
      <c r="N51" s="18"/>
      <c r="O51" s="18"/>
      <c r="P51" s="18"/>
      <c r="Q51" s="9"/>
      <c r="R51" s="21" t="e">
        <f>IF(M51="",NA(),SUM($M$5:M51))</f>
        <v>#N/A</v>
      </c>
      <c r="S51" s="21">
        <f>IF(M51="","",IF(M51&gt;0,1,0))</f>
        <v/>
      </c>
      <c r="T51" s="21">
        <f>IF(M51="","",IF(OR(Dashboard!$C$6="All",B51=Dashboard!$C$6),1,0))</f>
        <v/>
      </c>
      <c r="U51" s="21">
        <f>IF(M51="","",IF(M51&lt;=0,IF(ISNUMBER(U50),U50,0)+1,0))</f>
        <v/>
      </c>
    </row>
    <row r="52" spans="1:21">
      <c r="A52" s="17"/>
      <c r="B52" s="18"/>
      <c r="C52" s="18"/>
      <c r="D52" s="18"/>
      <c r="E52" s="18"/>
      <c r="F52" s="19"/>
      <c r="G52" s="19"/>
      <c r="H52" s="19"/>
      <c r="I52" s="19"/>
      <c r="J52" s="20"/>
      <c r="K52" s="19"/>
      <c r="L52" s="21">
        <f>IF(OR(F52="",G52="",H52=""),"",IFERROR(ABS(H52-F52)/ABS(F52-G52),""))</f>
        <v/>
      </c>
      <c r="M52" s="22">
        <f>IF(OR(D52="",F52="",G52="",I52=""),"",IFERROR(IF(D52="Short",(F52-I52)/(G52-F52),(I52-F52)/(F52-G52))-N(K52),""))</f>
        <v/>
      </c>
      <c r="N52" s="18"/>
      <c r="O52" s="18"/>
      <c r="P52" s="18"/>
      <c r="Q52" s="9"/>
      <c r="R52" s="21" t="e">
        <f>IF(M52="",NA(),SUM($M$5:M52))</f>
        <v>#N/A</v>
      </c>
      <c r="S52" s="21">
        <f>IF(M52="","",IF(M52&gt;0,1,0))</f>
        <v/>
      </c>
      <c r="T52" s="21">
        <f>IF(M52="","",IF(OR(Dashboard!$C$6="All",B52=Dashboard!$C$6),1,0))</f>
        <v/>
      </c>
      <c r="U52" s="21">
        <f>IF(M52="","",IF(M52&lt;=0,IF(ISNUMBER(U51),U51,0)+1,0))</f>
        <v/>
      </c>
    </row>
    <row r="53" spans="1:21">
      <c r="A53" s="17"/>
      <c r="B53" s="18"/>
      <c r="C53" s="18"/>
      <c r="D53" s="18"/>
      <c r="E53" s="18"/>
      <c r="F53" s="19"/>
      <c r="G53" s="19"/>
      <c r="H53" s="19"/>
      <c r="I53" s="19"/>
      <c r="J53" s="20"/>
      <c r="K53" s="19"/>
      <c r="L53" s="21">
        <f>IF(OR(F53="",G53="",H53=""),"",IFERROR(ABS(H53-F53)/ABS(F53-G53),""))</f>
        <v/>
      </c>
      <c r="M53" s="22">
        <f>IF(OR(D53="",F53="",G53="",I53=""),"",IFERROR(IF(D53="Short",(F53-I53)/(G53-F53),(I53-F53)/(F53-G53))-N(K53),""))</f>
        <v/>
      </c>
      <c r="N53" s="18"/>
      <c r="O53" s="18"/>
      <c r="P53" s="18"/>
      <c r="Q53" s="9"/>
      <c r="R53" s="21" t="e">
        <f>IF(M53="",NA(),SUM($M$5:M53))</f>
        <v>#N/A</v>
      </c>
      <c r="S53" s="21">
        <f>IF(M53="","",IF(M53&gt;0,1,0))</f>
        <v/>
      </c>
      <c r="T53" s="21">
        <f>IF(M53="","",IF(OR(Dashboard!$C$6="All",B53=Dashboard!$C$6),1,0))</f>
        <v/>
      </c>
      <c r="U53" s="21">
        <f>IF(M53="","",IF(M53&lt;=0,IF(ISNUMBER(U52),U52,0)+1,0))</f>
        <v/>
      </c>
    </row>
    <row r="54" spans="1:21">
      <c r="A54" s="17"/>
      <c r="B54" s="18"/>
      <c r="C54" s="18"/>
      <c r="D54" s="18"/>
      <c r="E54" s="18"/>
      <c r="F54" s="19"/>
      <c r="G54" s="19"/>
      <c r="H54" s="19"/>
      <c r="I54" s="19"/>
      <c r="J54" s="20"/>
      <c r="K54" s="19"/>
      <c r="L54" s="21">
        <f>IF(OR(F54="",G54="",H54=""),"",IFERROR(ABS(H54-F54)/ABS(F54-G54),""))</f>
        <v/>
      </c>
      <c r="M54" s="22">
        <f>IF(OR(D54="",F54="",G54="",I54=""),"",IFERROR(IF(D54="Short",(F54-I54)/(G54-F54),(I54-F54)/(F54-G54))-N(K54),""))</f>
        <v/>
      </c>
      <c r="N54" s="18"/>
      <c r="O54" s="18"/>
      <c r="P54" s="18"/>
      <c r="Q54" s="9"/>
      <c r="R54" s="21" t="e">
        <f>IF(M54="",NA(),SUM($M$5:M54))</f>
        <v>#N/A</v>
      </c>
      <c r="S54" s="21">
        <f>IF(M54="","",IF(M54&gt;0,1,0))</f>
        <v/>
      </c>
      <c r="T54" s="21">
        <f>IF(M54="","",IF(OR(Dashboard!$C$6="All",B54=Dashboard!$C$6),1,0))</f>
        <v/>
      </c>
      <c r="U54" s="21">
        <f>IF(M54="","",IF(M54&lt;=0,IF(ISNUMBER(U53),U53,0)+1,0))</f>
        <v/>
      </c>
    </row>
    <row r="55" spans="1:21">
      <c r="A55" s="17"/>
      <c r="B55" s="18"/>
      <c r="C55" s="18"/>
      <c r="D55" s="18"/>
      <c r="E55" s="18"/>
      <c r="F55" s="19"/>
      <c r="G55" s="19"/>
      <c r="H55" s="19"/>
      <c r="I55" s="19"/>
      <c r="J55" s="20"/>
      <c r="K55" s="19"/>
      <c r="L55" s="21">
        <f>IF(OR(F55="",G55="",H55=""),"",IFERROR(ABS(H55-F55)/ABS(F55-G55),""))</f>
        <v/>
      </c>
      <c r="M55" s="22">
        <f>IF(OR(D55="",F55="",G55="",I55=""),"",IFERROR(IF(D55="Short",(F55-I55)/(G55-F55),(I55-F55)/(F55-G55))-N(K55),""))</f>
        <v/>
      </c>
      <c r="N55" s="18"/>
      <c r="O55" s="18"/>
      <c r="P55" s="18"/>
      <c r="Q55" s="9"/>
      <c r="R55" s="21" t="e">
        <f>IF(M55="",NA(),SUM($M$5:M55))</f>
        <v>#N/A</v>
      </c>
      <c r="S55" s="21">
        <f>IF(M55="","",IF(M55&gt;0,1,0))</f>
        <v/>
      </c>
      <c r="T55" s="21">
        <f>IF(M55="","",IF(OR(Dashboard!$C$6="All",B55=Dashboard!$C$6),1,0))</f>
        <v/>
      </c>
      <c r="U55" s="21">
        <f>IF(M55="","",IF(M55&lt;=0,IF(ISNUMBER(U54),U54,0)+1,0))</f>
        <v/>
      </c>
    </row>
    <row r="56" spans="1:21">
      <c r="A56" s="17"/>
      <c r="B56" s="18"/>
      <c r="C56" s="18"/>
      <c r="D56" s="18"/>
      <c r="E56" s="18"/>
      <c r="F56" s="19"/>
      <c r="G56" s="19"/>
      <c r="H56" s="19"/>
      <c r="I56" s="19"/>
      <c r="J56" s="20"/>
      <c r="K56" s="19"/>
      <c r="L56" s="21">
        <f>IF(OR(F56="",G56="",H56=""),"",IFERROR(ABS(H56-F56)/ABS(F56-G56),""))</f>
        <v/>
      </c>
      <c r="M56" s="22">
        <f>IF(OR(D56="",F56="",G56="",I56=""),"",IFERROR(IF(D56="Short",(F56-I56)/(G56-F56),(I56-F56)/(F56-G56))-N(K56),""))</f>
        <v/>
      </c>
      <c r="N56" s="18"/>
      <c r="O56" s="18"/>
      <c r="P56" s="18"/>
      <c r="Q56" s="9"/>
      <c r="R56" s="21" t="e">
        <f>IF(M56="",NA(),SUM($M$5:M56))</f>
        <v>#N/A</v>
      </c>
      <c r="S56" s="21">
        <f>IF(M56="","",IF(M56&gt;0,1,0))</f>
        <v/>
      </c>
      <c r="T56" s="21">
        <f>IF(M56="","",IF(OR(Dashboard!$C$6="All",B56=Dashboard!$C$6),1,0))</f>
        <v/>
      </c>
      <c r="U56" s="21">
        <f>IF(M56="","",IF(M56&lt;=0,IF(ISNUMBER(U55),U55,0)+1,0))</f>
        <v/>
      </c>
    </row>
    <row r="57" spans="1:21">
      <c r="A57" s="17"/>
      <c r="B57" s="18"/>
      <c r="C57" s="18"/>
      <c r="D57" s="18"/>
      <c r="E57" s="18"/>
      <c r="F57" s="19"/>
      <c r="G57" s="19"/>
      <c r="H57" s="19"/>
      <c r="I57" s="19"/>
      <c r="J57" s="20"/>
      <c r="K57" s="19"/>
      <c r="L57" s="21">
        <f>IF(OR(F57="",G57="",H57=""),"",IFERROR(ABS(H57-F57)/ABS(F57-G57),""))</f>
        <v/>
      </c>
      <c r="M57" s="22">
        <f>IF(OR(D57="",F57="",G57="",I57=""),"",IFERROR(IF(D57="Short",(F57-I57)/(G57-F57),(I57-F57)/(F57-G57))-N(K57),""))</f>
        <v/>
      </c>
      <c r="N57" s="18"/>
      <c r="O57" s="18"/>
      <c r="P57" s="18"/>
      <c r="Q57" s="9"/>
      <c r="R57" s="21" t="e">
        <f>IF(M57="",NA(),SUM($M$5:M57))</f>
        <v>#N/A</v>
      </c>
      <c r="S57" s="21">
        <f>IF(M57="","",IF(M57&gt;0,1,0))</f>
        <v/>
      </c>
      <c r="T57" s="21">
        <f>IF(M57="","",IF(OR(Dashboard!$C$6="All",B57=Dashboard!$C$6),1,0))</f>
        <v/>
      </c>
      <c r="U57" s="21">
        <f>IF(M57="","",IF(M57&lt;=0,IF(ISNUMBER(U56),U56,0)+1,0))</f>
        <v/>
      </c>
    </row>
    <row r="58" spans="1:21">
      <c r="A58" s="17"/>
      <c r="B58" s="18"/>
      <c r="C58" s="18"/>
      <c r="D58" s="18"/>
      <c r="E58" s="18"/>
      <c r="F58" s="19"/>
      <c r="G58" s="19"/>
      <c r="H58" s="19"/>
      <c r="I58" s="19"/>
      <c r="J58" s="20"/>
      <c r="K58" s="19"/>
      <c r="L58" s="21">
        <f>IF(OR(F58="",G58="",H58=""),"",IFERROR(ABS(H58-F58)/ABS(F58-G58),""))</f>
        <v/>
      </c>
      <c r="M58" s="22">
        <f>IF(OR(D58="",F58="",G58="",I58=""),"",IFERROR(IF(D58="Short",(F58-I58)/(G58-F58),(I58-F58)/(F58-G58))-N(K58),""))</f>
        <v/>
      </c>
      <c r="N58" s="18"/>
      <c r="O58" s="18"/>
      <c r="P58" s="18"/>
      <c r="Q58" s="9"/>
      <c r="R58" s="21" t="e">
        <f>IF(M58="",NA(),SUM($M$5:M58))</f>
        <v>#N/A</v>
      </c>
      <c r="S58" s="21">
        <f>IF(M58="","",IF(M58&gt;0,1,0))</f>
        <v/>
      </c>
      <c r="T58" s="21">
        <f>IF(M58="","",IF(OR(Dashboard!$C$6="All",B58=Dashboard!$C$6),1,0))</f>
        <v/>
      </c>
      <c r="U58" s="21">
        <f>IF(M58="","",IF(M58&lt;=0,IF(ISNUMBER(U57),U57,0)+1,0))</f>
        <v/>
      </c>
    </row>
    <row r="59" spans="1:21">
      <c r="A59" s="17"/>
      <c r="B59" s="18"/>
      <c r="C59" s="18"/>
      <c r="D59" s="18"/>
      <c r="E59" s="18"/>
      <c r="F59" s="19"/>
      <c r="G59" s="19"/>
      <c r="H59" s="19"/>
      <c r="I59" s="19"/>
      <c r="J59" s="20"/>
      <c r="K59" s="19"/>
      <c r="L59" s="21">
        <f>IF(OR(F59="",G59="",H59=""),"",IFERROR(ABS(H59-F59)/ABS(F59-G59),""))</f>
        <v/>
      </c>
      <c r="M59" s="22">
        <f>IF(OR(D59="",F59="",G59="",I59=""),"",IFERROR(IF(D59="Short",(F59-I59)/(G59-F59),(I59-F59)/(F59-G59))-N(K59),""))</f>
        <v/>
      </c>
      <c r="N59" s="18"/>
      <c r="O59" s="18"/>
      <c r="P59" s="18"/>
      <c r="Q59" s="9"/>
      <c r="R59" s="21" t="e">
        <f>IF(M59="",NA(),SUM($M$5:M59))</f>
        <v>#N/A</v>
      </c>
      <c r="S59" s="21">
        <f>IF(M59="","",IF(M59&gt;0,1,0))</f>
        <v/>
      </c>
      <c r="T59" s="21">
        <f>IF(M59="","",IF(OR(Dashboard!$C$6="All",B59=Dashboard!$C$6),1,0))</f>
        <v/>
      </c>
      <c r="U59" s="21">
        <f>IF(M59="","",IF(M59&lt;=0,IF(ISNUMBER(U58),U58,0)+1,0))</f>
        <v/>
      </c>
    </row>
    <row r="60" spans="1:21">
      <c r="A60" s="17"/>
      <c r="B60" s="18"/>
      <c r="C60" s="18"/>
      <c r="D60" s="18"/>
      <c r="E60" s="18"/>
      <c r="F60" s="19"/>
      <c r="G60" s="19"/>
      <c r="H60" s="19"/>
      <c r="I60" s="19"/>
      <c r="J60" s="20"/>
      <c r="K60" s="19"/>
      <c r="L60" s="21">
        <f>IF(OR(F60="",G60="",H60=""),"",IFERROR(ABS(H60-F60)/ABS(F60-G60),""))</f>
        <v/>
      </c>
      <c r="M60" s="22">
        <f>IF(OR(D60="",F60="",G60="",I60=""),"",IFERROR(IF(D60="Short",(F60-I60)/(G60-F60),(I60-F60)/(F60-G60))-N(K60),""))</f>
        <v/>
      </c>
      <c r="N60" s="18"/>
      <c r="O60" s="18"/>
      <c r="P60" s="18"/>
      <c r="Q60" s="9"/>
      <c r="R60" s="21" t="e">
        <f>IF(M60="",NA(),SUM($M$5:M60))</f>
        <v>#N/A</v>
      </c>
      <c r="S60" s="21">
        <f>IF(M60="","",IF(M60&gt;0,1,0))</f>
        <v/>
      </c>
      <c r="T60" s="21">
        <f>IF(M60="","",IF(OR(Dashboard!$C$6="All",B60=Dashboard!$C$6),1,0))</f>
        <v/>
      </c>
      <c r="U60" s="21">
        <f>IF(M60="","",IF(M60&lt;=0,IF(ISNUMBER(U59),U59,0)+1,0))</f>
        <v/>
      </c>
    </row>
    <row r="61" spans="1:21">
      <c r="A61" s="17"/>
      <c r="B61" s="18"/>
      <c r="C61" s="18"/>
      <c r="D61" s="18"/>
      <c r="E61" s="18"/>
      <c r="F61" s="19"/>
      <c r="G61" s="19"/>
      <c r="H61" s="19"/>
      <c r="I61" s="19"/>
      <c r="J61" s="20"/>
      <c r="K61" s="19"/>
      <c r="L61" s="21">
        <f>IF(OR(F61="",G61="",H61=""),"",IFERROR(ABS(H61-F61)/ABS(F61-G61),""))</f>
        <v/>
      </c>
      <c r="M61" s="22">
        <f>IF(OR(D61="",F61="",G61="",I61=""),"",IFERROR(IF(D61="Short",(F61-I61)/(G61-F61),(I61-F61)/(F61-G61))-N(K61),""))</f>
        <v/>
      </c>
      <c r="N61" s="18"/>
      <c r="O61" s="18"/>
      <c r="P61" s="18"/>
      <c r="Q61" s="9"/>
      <c r="R61" s="21" t="e">
        <f>IF(M61="",NA(),SUM($M$5:M61))</f>
        <v>#N/A</v>
      </c>
      <c r="S61" s="21">
        <f>IF(M61="","",IF(M61&gt;0,1,0))</f>
        <v/>
      </c>
      <c r="T61" s="21">
        <f>IF(M61="","",IF(OR(Dashboard!$C$6="All",B61=Dashboard!$C$6),1,0))</f>
        <v/>
      </c>
      <c r="U61" s="21">
        <f>IF(M61="","",IF(M61&lt;=0,IF(ISNUMBER(U60),U60,0)+1,0))</f>
        <v/>
      </c>
    </row>
    <row r="62" spans="1:21">
      <c r="A62" s="17"/>
      <c r="B62" s="18"/>
      <c r="C62" s="18"/>
      <c r="D62" s="18"/>
      <c r="E62" s="18"/>
      <c r="F62" s="19"/>
      <c r="G62" s="19"/>
      <c r="H62" s="19"/>
      <c r="I62" s="19"/>
      <c r="J62" s="20"/>
      <c r="K62" s="19"/>
      <c r="L62" s="21">
        <f>IF(OR(F62="",G62="",H62=""),"",IFERROR(ABS(H62-F62)/ABS(F62-G62),""))</f>
        <v/>
      </c>
      <c r="M62" s="22">
        <f>IF(OR(D62="",F62="",G62="",I62=""),"",IFERROR(IF(D62="Short",(F62-I62)/(G62-F62),(I62-F62)/(F62-G62))-N(K62),""))</f>
        <v/>
      </c>
      <c r="N62" s="18"/>
      <c r="O62" s="18"/>
      <c r="P62" s="18"/>
      <c r="Q62" s="9"/>
      <c r="R62" s="21" t="e">
        <f>IF(M62="",NA(),SUM($M$5:M62))</f>
        <v>#N/A</v>
      </c>
      <c r="S62" s="21">
        <f>IF(M62="","",IF(M62&gt;0,1,0))</f>
        <v/>
      </c>
      <c r="T62" s="21">
        <f>IF(M62="","",IF(OR(Dashboard!$C$6="All",B62=Dashboard!$C$6),1,0))</f>
        <v/>
      </c>
      <c r="U62" s="21">
        <f>IF(M62="","",IF(M62&lt;=0,IF(ISNUMBER(U61),U61,0)+1,0))</f>
        <v/>
      </c>
    </row>
    <row r="63" spans="1:21">
      <c r="A63" s="17"/>
      <c r="B63" s="18"/>
      <c r="C63" s="18"/>
      <c r="D63" s="18"/>
      <c r="E63" s="18"/>
      <c r="F63" s="19"/>
      <c r="G63" s="19"/>
      <c r="H63" s="19"/>
      <c r="I63" s="19"/>
      <c r="J63" s="20"/>
      <c r="K63" s="19"/>
      <c r="L63" s="21">
        <f>IF(OR(F63="",G63="",H63=""),"",IFERROR(ABS(H63-F63)/ABS(F63-G63),""))</f>
        <v/>
      </c>
      <c r="M63" s="22">
        <f>IF(OR(D63="",F63="",G63="",I63=""),"",IFERROR(IF(D63="Short",(F63-I63)/(G63-F63),(I63-F63)/(F63-G63))-N(K63),""))</f>
        <v/>
      </c>
      <c r="N63" s="18"/>
      <c r="O63" s="18"/>
      <c r="P63" s="18"/>
      <c r="Q63" s="9"/>
      <c r="R63" s="21" t="e">
        <f>IF(M63="",NA(),SUM($M$5:M63))</f>
        <v>#N/A</v>
      </c>
      <c r="S63" s="21">
        <f>IF(M63="","",IF(M63&gt;0,1,0))</f>
        <v/>
      </c>
      <c r="T63" s="21">
        <f>IF(M63="","",IF(OR(Dashboard!$C$6="All",B63=Dashboard!$C$6),1,0))</f>
        <v/>
      </c>
      <c r="U63" s="21">
        <f>IF(M63="","",IF(M63&lt;=0,IF(ISNUMBER(U62),U62,0)+1,0))</f>
        <v/>
      </c>
    </row>
    <row r="64" spans="1:21">
      <c r="A64" s="17"/>
      <c r="B64" s="18"/>
      <c r="C64" s="18"/>
      <c r="D64" s="18"/>
      <c r="E64" s="18"/>
      <c r="F64" s="19"/>
      <c r="G64" s="19"/>
      <c r="H64" s="19"/>
      <c r="I64" s="19"/>
      <c r="J64" s="20"/>
      <c r="K64" s="19"/>
      <c r="L64" s="21">
        <f>IF(OR(F64="",G64="",H64=""),"",IFERROR(ABS(H64-F64)/ABS(F64-G64),""))</f>
        <v/>
      </c>
      <c r="M64" s="22">
        <f>IF(OR(D64="",F64="",G64="",I64=""),"",IFERROR(IF(D64="Short",(F64-I64)/(G64-F64),(I64-F64)/(F64-G64))-N(K64),""))</f>
        <v/>
      </c>
      <c r="N64" s="18"/>
      <c r="O64" s="18"/>
      <c r="P64" s="18"/>
      <c r="Q64" s="9"/>
      <c r="R64" s="21" t="e">
        <f>IF(M64="",NA(),SUM($M$5:M64))</f>
        <v>#N/A</v>
      </c>
      <c r="S64" s="21">
        <f>IF(M64="","",IF(M64&gt;0,1,0))</f>
        <v/>
      </c>
      <c r="T64" s="21">
        <f>IF(M64="","",IF(OR(Dashboard!$C$6="All",B64=Dashboard!$C$6),1,0))</f>
        <v/>
      </c>
      <c r="U64" s="21">
        <f>IF(M64="","",IF(M64&lt;=0,IF(ISNUMBER(U63),U63,0)+1,0))</f>
        <v/>
      </c>
    </row>
    <row r="65" spans="1:21">
      <c r="A65" s="17"/>
      <c r="B65" s="18"/>
      <c r="C65" s="18"/>
      <c r="D65" s="18"/>
      <c r="E65" s="18"/>
      <c r="F65" s="19"/>
      <c r="G65" s="19"/>
      <c r="H65" s="19"/>
      <c r="I65" s="19"/>
      <c r="J65" s="20"/>
      <c r="K65" s="19"/>
      <c r="L65" s="21">
        <f>IF(OR(F65="",G65="",H65=""),"",IFERROR(ABS(H65-F65)/ABS(F65-G65),""))</f>
        <v/>
      </c>
      <c r="M65" s="22">
        <f>IF(OR(D65="",F65="",G65="",I65=""),"",IFERROR(IF(D65="Short",(F65-I65)/(G65-F65),(I65-F65)/(F65-G65))-N(K65),""))</f>
        <v/>
      </c>
      <c r="N65" s="18"/>
      <c r="O65" s="18"/>
      <c r="P65" s="18"/>
      <c r="Q65" s="9"/>
      <c r="R65" s="21" t="e">
        <f>IF(M65="",NA(),SUM($M$5:M65))</f>
        <v>#N/A</v>
      </c>
      <c r="S65" s="21">
        <f>IF(M65="","",IF(M65&gt;0,1,0))</f>
        <v/>
      </c>
      <c r="T65" s="21">
        <f>IF(M65="","",IF(OR(Dashboard!$C$6="All",B65=Dashboard!$C$6),1,0))</f>
        <v/>
      </c>
      <c r="U65" s="21">
        <f>IF(M65="","",IF(M65&lt;=0,IF(ISNUMBER(U64),U64,0)+1,0))</f>
        <v/>
      </c>
    </row>
    <row r="66" spans="1:21">
      <c r="A66" s="17"/>
      <c r="B66" s="18"/>
      <c r="C66" s="18"/>
      <c r="D66" s="18"/>
      <c r="E66" s="18"/>
      <c r="F66" s="19"/>
      <c r="G66" s="19"/>
      <c r="H66" s="19"/>
      <c r="I66" s="19"/>
      <c r="J66" s="20"/>
      <c r="K66" s="19"/>
      <c r="L66" s="21">
        <f>IF(OR(F66="",G66="",H66=""),"",IFERROR(ABS(H66-F66)/ABS(F66-G66),""))</f>
        <v/>
      </c>
      <c r="M66" s="22">
        <f>IF(OR(D66="",F66="",G66="",I66=""),"",IFERROR(IF(D66="Short",(F66-I66)/(G66-F66),(I66-F66)/(F66-G66))-N(K66),""))</f>
        <v/>
      </c>
      <c r="N66" s="18"/>
      <c r="O66" s="18"/>
      <c r="P66" s="18"/>
      <c r="Q66" s="9"/>
      <c r="R66" s="21" t="e">
        <f>IF(M66="",NA(),SUM($M$5:M66))</f>
        <v>#N/A</v>
      </c>
      <c r="S66" s="21">
        <f>IF(M66="","",IF(M66&gt;0,1,0))</f>
        <v/>
      </c>
      <c r="T66" s="21">
        <f>IF(M66="","",IF(OR(Dashboard!$C$6="All",B66=Dashboard!$C$6),1,0))</f>
        <v/>
      </c>
      <c r="U66" s="21">
        <f>IF(M66="","",IF(M66&lt;=0,IF(ISNUMBER(U65),U65,0)+1,0))</f>
        <v/>
      </c>
    </row>
    <row r="67" spans="1:21">
      <c r="A67" s="17"/>
      <c r="B67" s="18"/>
      <c r="C67" s="18"/>
      <c r="D67" s="18"/>
      <c r="E67" s="18"/>
      <c r="F67" s="19"/>
      <c r="G67" s="19"/>
      <c r="H67" s="19"/>
      <c r="I67" s="19"/>
      <c r="J67" s="20"/>
      <c r="K67" s="19"/>
      <c r="L67" s="21">
        <f>IF(OR(F67="",G67="",H67=""),"",IFERROR(ABS(H67-F67)/ABS(F67-G67),""))</f>
        <v/>
      </c>
      <c r="M67" s="22">
        <f>IF(OR(D67="",F67="",G67="",I67=""),"",IFERROR(IF(D67="Short",(F67-I67)/(G67-F67),(I67-F67)/(F67-G67))-N(K67),""))</f>
        <v/>
      </c>
      <c r="N67" s="18"/>
      <c r="O67" s="18"/>
      <c r="P67" s="18"/>
      <c r="Q67" s="9"/>
      <c r="R67" s="21" t="e">
        <f>IF(M67="",NA(),SUM($M$5:M67))</f>
        <v>#N/A</v>
      </c>
      <c r="S67" s="21">
        <f>IF(M67="","",IF(M67&gt;0,1,0))</f>
        <v/>
      </c>
      <c r="T67" s="21">
        <f>IF(M67="","",IF(OR(Dashboard!$C$6="All",B67=Dashboard!$C$6),1,0))</f>
        <v/>
      </c>
      <c r="U67" s="21">
        <f>IF(M67="","",IF(M67&lt;=0,IF(ISNUMBER(U66),U66,0)+1,0))</f>
        <v/>
      </c>
    </row>
    <row r="68" spans="1:21">
      <c r="A68" s="17"/>
      <c r="B68" s="18"/>
      <c r="C68" s="18"/>
      <c r="D68" s="18"/>
      <c r="E68" s="18"/>
      <c r="F68" s="19"/>
      <c r="G68" s="19"/>
      <c r="H68" s="19"/>
      <c r="I68" s="19"/>
      <c r="J68" s="20"/>
      <c r="K68" s="19"/>
      <c r="L68" s="21">
        <f>IF(OR(F68="",G68="",H68=""),"",IFERROR(ABS(H68-F68)/ABS(F68-G68),""))</f>
        <v/>
      </c>
      <c r="M68" s="22">
        <f>IF(OR(D68="",F68="",G68="",I68=""),"",IFERROR(IF(D68="Short",(F68-I68)/(G68-F68),(I68-F68)/(F68-G68))-N(K68),""))</f>
        <v/>
      </c>
      <c r="N68" s="18"/>
      <c r="O68" s="18"/>
      <c r="P68" s="18"/>
      <c r="Q68" s="9"/>
      <c r="R68" s="21" t="e">
        <f>IF(M68="",NA(),SUM($M$5:M68))</f>
        <v>#N/A</v>
      </c>
      <c r="S68" s="21">
        <f>IF(M68="","",IF(M68&gt;0,1,0))</f>
        <v/>
      </c>
      <c r="T68" s="21">
        <f>IF(M68="","",IF(OR(Dashboard!$C$6="All",B68=Dashboard!$C$6),1,0))</f>
        <v/>
      </c>
      <c r="U68" s="21">
        <f>IF(M68="","",IF(M68&lt;=0,IF(ISNUMBER(U67),U67,0)+1,0))</f>
        <v/>
      </c>
    </row>
    <row r="69" spans="1:21">
      <c r="A69" s="17"/>
      <c r="B69" s="18"/>
      <c r="C69" s="18"/>
      <c r="D69" s="18"/>
      <c r="E69" s="18"/>
      <c r="F69" s="19"/>
      <c r="G69" s="19"/>
      <c r="H69" s="19"/>
      <c r="I69" s="19"/>
      <c r="J69" s="20"/>
      <c r="K69" s="19"/>
      <c r="L69" s="21">
        <f>IF(OR(F69="",G69="",H69=""),"",IFERROR(ABS(H69-F69)/ABS(F69-G69),""))</f>
        <v/>
      </c>
      <c r="M69" s="22">
        <f>IF(OR(D69="",F69="",G69="",I69=""),"",IFERROR(IF(D69="Short",(F69-I69)/(G69-F69),(I69-F69)/(F69-G69))-N(K69),""))</f>
        <v/>
      </c>
      <c r="N69" s="18"/>
      <c r="O69" s="18"/>
      <c r="P69" s="18"/>
      <c r="Q69" s="9"/>
      <c r="R69" s="21" t="e">
        <f>IF(M69="",NA(),SUM($M$5:M69))</f>
        <v>#N/A</v>
      </c>
      <c r="S69" s="21">
        <f>IF(M69="","",IF(M69&gt;0,1,0))</f>
        <v/>
      </c>
      <c r="T69" s="21">
        <f>IF(M69="","",IF(OR(Dashboard!$C$6="All",B69=Dashboard!$C$6),1,0))</f>
        <v/>
      </c>
      <c r="U69" s="21">
        <f>IF(M69="","",IF(M69&lt;=0,IF(ISNUMBER(U68),U68,0)+1,0))</f>
        <v/>
      </c>
    </row>
    <row r="70" spans="1:21">
      <c r="A70" s="17"/>
      <c r="B70" s="18"/>
      <c r="C70" s="18"/>
      <c r="D70" s="18"/>
      <c r="E70" s="18"/>
      <c r="F70" s="19"/>
      <c r="G70" s="19"/>
      <c r="H70" s="19"/>
      <c r="I70" s="19"/>
      <c r="J70" s="20"/>
      <c r="K70" s="19"/>
      <c r="L70" s="21">
        <f>IF(OR(F70="",G70="",H70=""),"",IFERROR(ABS(H70-F70)/ABS(F70-G70),""))</f>
        <v/>
      </c>
      <c r="M70" s="22">
        <f>IF(OR(D70="",F70="",G70="",I70=""),"",IFERROR(IF(D70="Short",(F70-I70)/(G70-F70),(I70-F70)/(F70-G70))-N(K70),""))</f>
        <v/>
      </c>
      <c r="N70" s="18"/>
      <c r="O70" s="18"/>
      <c r="P70" s="18"/>
      <c r="Q70" s="9"/>
      <c r="R70" s="21" t="e">
        <f>IF(M70="",NA(),SUM($M$5:M70))</f>
        <v>#N/A</v>
      </c>
      <c r="S70" s="21">
        <f>IF(M70="","",IF(M70&gt;0,1,0))</f>
        <v/>
      </c>
      <c r="T70" s="21">
        <f>IF(M70="","",IF(OR(Dashboard!$C$6="All",B70=Dashboard!$C$6),1,0))</f>
        <v/>
      </c>
      <c r="U70" s="21">
        <f>IF(M70="","",IF(M70&lt;=0,IF(ISNUMBER(U69),U69,0)+1,0))</f>
        <v/>
      </c>
    </row>
    <row r="71" spans="1:21">
      <c r="A71" s="17"/>
      <c r="B71" s="18"/>
      <c r="C71" s="18"/>
      <c r="D71" s="18"/>
      <c r="E71" s="18"/>
      <c r="F71" s="19"/>
      <c r="G71" s="19"/>
      <c r="H71" s="19"/>
      <c r="I71" s="19"/>
      <c r="J71" s="20"/>
      <c r="K71" s="19"/>
      <c r="L71" s="21">
        <f>IF(OR(F71="",G71="",H71=""),"",IFERROR(ABS(H71-F71)/ABS(F71-G71),""))</f>
        <v/>
      </c>
      <c r="M71" s="22">
        <f>IF(OR(D71="",F71="",G71="",I71=""),"",IFERROR(IF(D71="Short",(F71-I71)/(G71-F71),(I71-F71)/(F71-G71))-N(K71),""))</f>
        <v/>
      </c>
      <c r="N71" s="18"/>
      <c r="O71" s="18"/>
      <c r="P71" s="18"/>
      <c r="Q71" s="9"/>
      <c r="R71" s="21" t="e">
        <f>IF(M71="",NA(),SUM($M$5:M71))</f>
        <v>#N/A</v>
      </c>
      <c r="S71" s="21">
        <f>IF(M71="","",IF(M71&gt;0,1,0))</f>
        <v/>
      </c>
      <c r="T71" s="21">
        <f>IF(M71="","",IF(OR(Dashboard!$C$6="All",B71=Dashboard!$C$6),1,0))</f>
        <v/>
      </c>
      <c r="U71" s="21">
        <f>IF(M71="","",IF(M71&lt;=0,IF(ISNUMBER(U70),U70,0)+1,0))</f>
        <v/>
      </c>
    </row>
    <row r="72" spans="1:21">
      <c r="A72" s="17"/>
      <c r="B72" s="18"/>
      <c r="C72" s="18"/>
      <c r="D72" s="18"/>
      <c r="E72" s="18"/>
      <c r="F72" s="19"/>
      <c r="G72" s="19"/>
      <c r="H72" s="19"/>
      <c r="I72" s="19"/>
      <c r="J72" s="20"/>
      <c r="K72" s="19"/>
      <c r="L72" s="21">
        <f>IF(OR(F72="",G72="",H72=""),"",IFERROR(ABS(H72-F72)/ABS(F72-G72),""))</f>
        <v/>
      </c>
      <c r="M72" s="22">
        <f>IF(OR(D72="",F72="",G72="",I72=""),"",IFERROR(IF(D72="Short",(F72-I72)/(G72-F72),(I72-F72)/(F72-G72))-N(K72),""))</f>
        <v/>
      </c>
      <c r="N72" s="18"/>
      <c r="O72" s="18"/>
      <c r="P72" s="18"/>
      <c r="Q72" s="9"/>
      <c r="R72" s="21" t="e">
        <f>IF(M72="",NA(),SUM($M$5:M72))</f>
        <v>#N/A</v>
      </c>
      <c r="S72" s="21">
        <f>IF(M72="","",IF(M72&gt;0,1,0))</f>
        <v/>
      </c>
      <c r="T72" s="21">
        <f>IF(M72="","",IF(OR(Dashboard!$C$6="All",B72=Dashboard!$C$6),1,0))</f>
        <v/>
      </c>
      <c r="U72" s="21">
        <f>IF(M72="","",IF(M72&lt;=0,IF(ISNUMBER(U71),U71,0)+1,0))</f>
        <v/>
      </c>
    </row>
    <row r="73" spans="1:21">
      <c r="A73" s="17"/>
      <c r="B73" s="18"/>
      <c r="C73" s="18"/>
      <c r="D73" s="18"/>
      <c r="E73" s="18"/>
      <c r="F73" s="19"/>
      <c r="G73" s="19"/>
      <c r="H73" s="19"/>
      <c r="I73" s="19"/>
      <c r="J73" s="20"/>
      <c r="K73" s="19"/>
      <c r="L73" s="21">
        <f>IF(OR(F73="",G73="",H73=""),"",IFERROR(ABS(H73-F73)/ABS(F73-G73),""))</f>
        <v/>
      </c>
      <c r="M73" s="22">
        <f>IF(OR(D73="",F73="",G73="",I73=""),"",IFERROR(IF(D73="Short",(F73-I73)/(G73-F73),(I73-F73)/(F73-G73))-N(K73),""))</f>
        <v/>
      </c>
      <c r="N73" s="18"/>
      <c r="O73" s="18"/>
      <c r="P73" s="18"/>
      <c r="Q73" s="9"/>
      <c r="R73" s="21" t="e">
        <f>IF(M73="",NA(),SUM($M$5:M73))</f>
        <v>#N/A</v>
      </c>
      <c r="S73" s="21">
        <f>IF(M73="","",IF(M73&gt;0,1,0))</f>
        <v/>
      </c>
      <c r="T73" s="21">
        <f>IF(M73="","",IF(OR(Dashboard!$C$6="All",B73=Dashboard!$C$6),1,0))</f>
        <v/>
      </c>
      <c r="U73" s="21">
        <f>IF(M73="","",IF(M73&lt;=0,IF(ISNUMBER(U72),U72,0)+1,0))</f>
        <v/>
      </c>
    </row>
    <row r="74" spans="1:21">
      <c r="A74" s="17"/>
      <c r="B74" s="18"/>
      <c r="C74" s="18"/>
      <c r="D74" s="18"/>
      <c r="E74" s="18"/>
      <c r="F74" s="19"/>
      <c r="G74" s="19"/>
      <c r="H74" s="19"/>
      <c r="I74" s="19"/>
      <c r="J74" s="20"/>
      <c r="K74" s="19"/>
      <c r="L74" s="21">
        <f>IF(OR(F74="",G74="",H74=""),"",IFERROR(ABS(H74-F74)/ABS(F74-G74),""))</f>
        <v/>
      </c>
      <c r="M74" s="22">
        <f>IF(OR(D74="",F74="",G74="",I74=""),"",IFERROR(IF(D74="Short",(F74-I74)/(G74-F74),(I74-F74)/(F74-G74))-N(K74),""))</f>
        <v/>
      </c>
      <c r="N74" s="18"/>
      <c r="O74" s="18"/>
      <c r="P74" s="18"/>
      <c r="Q74" s="9"/>
      <c r="R74" s="21" t="e">
        <f>IF(M74="",NA(),SUM($M$5:M74))</f>
        <v>#N/A</v>
      </c>
      <c r="S74" s="21">
        <f>IF(M74="","",IF(M74&gt;0,1,0))</f>
        <v/>
      </c>
      <c r="T74" s="21">
        <f>IF(M74="","",IF(OR(Dashboard!$C$6="All",B74=Dashboard!$C$6),1,0))</f>
        <v/>
      </c>
      <c r="U74" s="21">
        <f>IF(M74="","",IF(M74&lt;=0,IF(ISNUMBER(U73),U73,0)+1,0))</f>
        <v/>
      </c>
    </row>
    <row r="75" spans="1:21">
      <c r="A75" s="17"/>
      <c r="B75" s="18"/>
      <c r="C75" s="18"/>
      <c r="D75" s="18"/>
      <c r="E75" s="18"/>
      <c r="F75" s="19"/>
      <c r="G75" s="19"/>
      <c r="H75" s="19"/>
      <c r="I75" s="19"/>
      <c r="J75" s="20"/>
      <c r="K75" s="19"/>
      <c r="L75" s="21">
        <f>IF(OR(F75="",G75="",H75=""),"",IFERROR(ABS(H75-F75)/ABS(F75-G75),""))</f>
        <v/>
      </c>
      <c r="M75" s="22">
        <f>IF(OR(D75="",F75="",G75="",I75=""),"",IFERROR(IF(D75="Short",(F75-I75)/(G75-F75),(I75-F75)/(F75-G75))-N(K75),""))</f>
        <v/>
      </c>
      <c r="N75" s="18"/>
      <c r="O75" s="18"/>
      <c r="P75" s="18"/>
      <c r="Q75" s="9"/>
      <c r="R75" s="21" t="e">
        <f>IF(M75="",NA(),SUM($M$5:M75))</f>
        <v>#N/A</v>
      </c>
      <c r="S75" s="21">
        <f>IF(M75="","",IF(M75&gt;0,1,0))</f>
        <v/>
      </c>
      <c r="T75" s="21">
        <f>IF(M75="","",IF(OR(Dashboard!$C$6="All",B75=Dashboard!$C$6),1,0))</f>
        <v/>
      </c>
      <c r="U75" s="21">
        <f>IF(M75="","",IF(M75&lt;=0,IF(ISNUMBER(U74),U74,0)+1,0))</f>
        <v/>
      </c>
    </row>
    <row r="76" spans="1:21">
      <c r="A76" s="17"/>
      <c r="B76" s="18"/>
      <c r="C76" s="18"/>
      <c r="D76" s="18"/>
      <c r="E76" s="18"/>
      <c r="F76" s="19"/>
      <c r="G76" s="19"/>
      <c r="H76" s="19"/>
      <c r="I76" s="19"/>
      <c r="J76" s="20"/>
      <c r="K76" s="19"/>
      <c r="L76" s="21">
        <f>IF(OR(F76="",G76="",H76=""),"",IFERROR(ABS(H76-F76)/ABS(F76-G76),""))</f>
        <v/>
      </c>
      <c r="M76" s="22">
        <f>IF(OR(D76="",F76="",G76="",I76=""),"",IFERROR(IF(D76="Short",(F76-I76)/(G76-F76),(I76-F76)/(F76-G76))-N(K76),""))</f>
        <v/>
      </c>
      <c r="N76" s="18"/>
      <c r="O76" s="18"/>
      <c r="P76" s="18"/>
      <c r="Q76" s="9"/>
      <c r="R76" s="21" t="e">
        <f>IF(M76="",NA(),SUM($M$5:M76))</f>
        <v>#N/A</v>
      </c>
      <c r="S76" s="21">
        <f>IF(M76="","",IF(M76&gt;0,1,0))</f>
        <v/>
      </c>
      <c r="T76" s="21">
        <f>IF(M76="","",IF(OR(Dashboard!$C$6="All",B76=Dashboard!$C$6),1,0))</f>
        <v/>
      </c>
      <c r="U76" s="21">
        <f>IF(M76="","",IF(M76&lt;=0,IF(ISNUMBER(U75),U75,0)+1,0))</f>
        <v/>
      </c>
    </row>
    <row r="77" spans="1:21">
      <c r="A77" s="17"/>
      <c r="B77" s="18"/>
      <c r="C77" s="18"/>
      <c r="D77" s="18"/>
      <c r="E77" s="18"/>
      <c r="F77" s="19"/>
      <c r="G77" s="19"/>
      <c r="H77" s="19"/>
      <c r="I77" s="19"/>
      <c r="J77" s="20"/>
      <c r="K77" s="19"/>
      <c r="L77" s="21">
        <f>IF(OR(F77="",G77="",H77=""),"",IFERROR(ABS(H77-F77)/ABS(F77-G77),""))</f>
        <v/>
      </c>
      <c r="M77" s="22">
        <f>IF(OR(D77="",F77="",G77="",I77=""),"",IFERROR(IF(D77="Short",(F77-I77)/(G77-F77),(I77-F77)/(F77-G77))-N(K77),""))</f>
        <v/>
      </c>
      <c r="N77" s="18"/>
      <c r="O77" s="18"/>
      <c r="P77" s="18"/>
      <c r="Q77" s="9"/>
      <c r="R77" s="21" t="e">
        <f>IF(M77="",NA(),SUM($M$5:M77))</f>
        <v>#N/A</v>
      </c>
      <c r="S77" s="21">
        <f>IF(M77="","",IF(M77&gt;0,1,0))</f>
        <v/>
      </c>
      <c r="T77" s="21">
        <f>IF(M77="","",IF(OR(Dashboard!$C$6="All",B77=Dashboard!$C$6),1,0))</f>
        <v/>
      </c>
      <c r="U77" s="21">
        <f>IF(M77="","",IF(M77&lt;=0,IF(ISNUMBER(U76),U76,0)+1,0))</f>
        <v/>
      </c>
    </row>
    <row r="78" spans="1:21">
      <c r="A78" s="17"/>
      <c r="B78" s="18"/>
      <c r="C78" s="18"/>
      <c r="D78" s="18"/>
      <c r="E78" s="18"/>
      <c r="F78" s="19"/>
      <c r="G78" s="19"/>
      <c r="H78" s="19"/>
      <c r="I78" s="19"/>
      <c r="J78" s="20"/>
      <c r="K78" s="19"/>
      <c r="L78" s="21">
        <f>IF(OR(F78="",G78="",H78=""),"",IFERROR(ABS(H78-F78)/ABS(F78-G78),""))</f>
        <v/>
      </c>
      <c r="M78" s="22">
        <f>IF(OR(D78="",F78="",G78="",I78=""),"",IFERROR(IF(D78="Short",(F78-I78)/(G78-F78),(I78-F78)/(F78-G78))-N(K78),""))</f>
        <v/>
      </c>
      <c r="N78" s="18"/>
      <c r="O78" s="18"/>
      <c r="P78" s="18"/>
      <c r="Q78" s="9"/>
      <c r="R78" s="21" t="e">
        <f>IF(M78="",NA(),SUM($M$5:M78))</f>
        <v>#N/A</v>
      </c>
      <c r="S78" s="21">
        <f>IF(M78="","",IF(M78&gt;0,1,0))</f>
        <v/>
      </c>
      <c r="T78" s="21">
        <f>IF(M78="","",IF(OR(Dashboard!$C$6="All",B78=Dashboard!$C$6),1,0))</f>
        <v/>
      </c>
      <c r="U78" s="21">
        <f>IF(M78="","",IF(M78&lt;=0,IF(ISNUMBER(U77),U77,0)+1,0))</f>
        <v/>
      </c>
    </row>
    <row r="79" spans="1:21">
      <c r="A79" s="17"/>
      <c r="B79" s="18"/>
      <c r="C79" s="18"/>
      <c r="D79" s="18"/>
      <c r="E79" s="18"/>
      <c r="F79" s="19"/>
      <c r="G79" s="19"/>
      <c r="H79" s="19"/>
      <c r="I79" s="19"/>
      <c r="J79" s="20"/>
      <c r="K79" s="19"/>
      <c r="L79" s="21">
        <f>IF(OR(F79="",G79="",H79=""),"",IFERROR(ABS(H79-F79)/ABS(F79-G79),""))</f>
        <v/>
      </c>
      <c r="M79" s="22">
        <f>IF(OR(D79="",F79="",G79="",I79=""),"",IFERROR(IF(D79="Short",(F79-I79)/(G79-F79),(I79-F79)/(F79-G79))-N(K79),""))</f>
        <v/>
      </c>
      <c r="N79" s="18"/>
      <c r="O79" s="18"/>
      <c r="P79" s="18"/>
      <c r="Q79" s="9"/>
      <c r="R79" s="21" t="e">
        <f>IF(M79="",NA(),SUM($M$5:M79))</f>
        <v>#N/A</v>
      </c>
      <c r="S79" s="21">
        <f>IF(M79="","",IF(M79&gt;0,1,0))</f>
        <v/>
      </c>
      <c r="T79" s="21">
        <f>IF(M79="","",IF(OR(Dashboard!$C$6="All",B79=Dashboard!$C$6),1,0))</f>
        <v/>
      </c>
      <c r="U79" s="21">
        <f>IF(M79="","",IF(M79&lt;=0,IF(ISNUMBER(U78),U78,0)+1,0))</f>
        <v/>
      </c>
    </row>
    <row r="80" spans="1:21">
      <c r="A80" s="17"/>
      <c r="B80" s="18"/>
      <c r="C80" s="18"/>
      <c r="D80" s="18"/>
      <c r="E80" s="18"/>
      <c r="F80" s="19"/>
      <c r="G80" s="19"/>
      <c r="H80" s="19"/>
      <c r="I80" s="19"/>
      <c r="J80" s="20"/>
      <c r="K80" s="19"/>
      <c r="L80" s="21">
        <f>IF(OR(F80="",G80="",H80=""),"",IFERROR(ABS(H80-F80)/ABS(F80-G80),""))</f>
        <v/>
      </c>
      <c r="M80" s="22">
        <f>IF(OR(D80="",F80="",G80="",I80=""),"",IFERROR(IF(D80="Short",(F80-I80)/(G80-F80),(I80-F80)/(F80-G80))-N(K80),""))</f>
        <v/>
      </c>
      <c r="N80" s="18"/>
      <c r="O80" s="18"/>
      <c r="P80" s="18"/>
      <c r="Q80" s="9"/>
      <c r="R80" s="21" t="e">
        <f>IF(M80="",NA(),SUM($M$5:M80))</f>
        <v>#N/A</v>
      </c>
      <c r="S80" s="21">
        <f>IF(M80="","",IF(M80&gt;0,1,0))</f>
        <v/>
      </c>
      <c r="T80" s="21">
        <f>IF(M80="","",IF(OR(Dashboard!$C$6="All",B80=Dashboard!$C$6),1,0))</f>
        <v/>
      </c>
      <c r="U80" s="21">
        <f>IF(M80="","",IF(M80&lt;=0,IF(ISNUMBER(U79),U79,0)+1,0))</f>
        <v/>
      </c>
    </row>
    <row r="81" spans="1:21">
      <c r="A81" s="17"/>
      <c r="B81" s="18"/>
      <c r="C81" s="18"/>
      <c r="D81" s="18"/>
      <c r="E81" s="18"/>
      <c r="F81" s="19"/>
      <c r="G81" s="19"/>
      <c r="H81" s="19"/>
      <c r="I81" s="19"/>
      <c r="J81" s="20"/>
      <c r="K81" s="19"/>
      <c r="L81" s="21">
        <f>IF(OR(F81="",G81="",H81=""),"",IFERROR(ABS(H81-F81)/ABS(F81-G81),""))</f>
        <v/>
      </c>
      <c r="M81" s="22">
        <f>IF(OR(D81="",F81="",G81="",I81=""),"",IFERROR(IF(D81="Short",(F81-I81)/(G81-F81),(I81-F81)/(F81-G81))-N(K81),""))</f>
        <v/>
      </c>
      <c r="N81" s="18"/>
      <c r="O81" s="18"/>
      <c r="P81" s="18"/>
      <c r="Q81" s="9"/>
      <c r="R81" s="21" t="e">
        <f>IF(M81="",NA(),SUM($M$5:M81))</f>
        <v>#N/A</v>
      </c>
      <c r="S81" s="21">
        <f>IF(M81="","",IF(M81&gt;0,1,0))</f>
        <v/>
      </c>
      <c r="T81" s="21">
        <f>IF(M81="","",IF(OR(Dashboard!$C$6="All",B81=Dashboard!$C$6),1,0))</f>
        <v/>
      </c>
      <c r="U81" s="21">
        <f>IF(M81="","",IF(M81&lt;=0,IF(ISNUMBER(U80),U80,0)+1,0))</f>
        <v/>
      </c>
    </row>
    <row r="82" spans="1:21">
      <c r="A82" s="17"/>
      <c r="B82" s="18"/>
      <c r="C82" s="18"/>
      <c r="D82" s="18"/>
      <c r="E82" s="18"/>
      <c r="F82" s="19"/>
      <c r="G82" s="19"/>
      <c r="H82" s="19"/>
      <c r="I82" s="19"/>
      <c r="J82" s="20"/>
      <c r="K82" s="19"/>
      <c r="L82" s="21">
        <f>IF(OR(F82="",G82="",H82=""),"",IFERROR(ABS(H82-F82)/ABS(F82-G82),""))</f>
        <v/>
      </c>
      <c r="M82" s="22">
        <f>IF(OR(D82="",F82="",G82="",I82=""),"",IFERROR(IF(D82="Short",(F82-I82)/(G82-F82),(I82-F82)/(F82-G82))-N(K82),""))</f>
        <v/>
      </c>
      <c r="N82" s="18"/>
      <c r="O82" s="18"/>
      <c r="P82" s="18"/>
      <c r="Q82" s="9"/>
      <c r="R82" s="21" t="e">
        <f>IF(M82="",NA(),SUM($M$5:M82))</f>
        <v>#N/A</v>
      </c>
      <c r="S82" s="21">
        <f>IF(M82="","",IF(M82&gt;0,1,0))</f>
        <v/>
      </c>
      <c r="T82" s="21">
        <f>IF(M82="","",IF(OR(Dashboard!$C$6="All",B82=Dashboard!$C$6),1,0))</f>
        <v/>
      </c>
      <c r="U82" s="21">
        <f>IF(M82="","",IF(M82&lt;=0,IF(ISNUMBER(U81),U81,0)+1,0))</f>
        <v/>
      </c>
    </row>
    <row r="83" spans="1:21">
      <c r="A83" s="17"/>
      <c r="B83" s="18"/>
      <c r="C83" s="18"/>
      <c r="D83" s="18"/>
      <c r="E83" s="18"/>
      <c r="F83" s="19"/>
      <c r="G83" s="19"/>
      <c r="H83" s="19"/>
      <c r="I83" s="19"/>
      <c r="J83" s="20"/>
      <c r="K83" s="19"/>
      <c r="L83" s="21">
        <f>IF(OR(F83="",G83="",H83=""),"",IFERROR(ABS(H83-F83)/ABS(F83-G83),""))</f>
        <v/>
      </c>
      <c r="M83" s="22">
        <f>IF(OR(D83="",F83="",G83="",I83=""),"",IFERROR(IF(D83="Short",(F83-I83)/(G83-F83),(I83-F83)/(F83-G83))-N(K83),""))</f>
        <v/>
      </c>
      <c r="N83" s="18"/>
      <c r="O83" s="18"/>
      <c r="P83" s="18"/>
      <c r="Q83" s="9"/>
      <c r="R83" s="21" t="e">
        <f>IF(M83="",NA(),SUM($M$5:M83))</f>
        <v>#N/A</v>
      </c>
      <c r="S83" s="21">
        <f>IF(M83="","",IF(M83&gt;0,1,0))</f>
        <v/>
      </c>
      <c r="T83" s="21">
        <f>IF(M83="","",IF(OR(Dashboard!$C$6="All",B83=Dashboard!$C$6),1,0))</f>
        <v/>
      </c>
      <c r="U83" s="21">
        <f>IF(M83="","",IF(M83&lt;=0,IF(ISNUMBER(U82),U82,0)+1,0))</f>
        <v/>
      </c>
    </row>
    <row r="84" spans="1:21">
      <c r="A84" s="17"/>
      <c r="B84" s="18"/>
      <c r="C84" s="18"/>
      <c r="D84" s="18"/>
      <c r="E84" s="18"/>
      <c r="F84" s="19"/>
      <c r="G84" s="19"/>
      <c r="H84" s="19"/>
      <c r="I84" s="19"/>
      <c r="J84" s="20"/>
      <c r="K84" s="19"/>
      <c r="L84" s="21">
        <f>IF(OR(F84="",G84="",H84=""),"",IFERROR(ABS(H84-F84)/ABS(F84-G84),""))</f>
        <v/>
      </c>
      <c r="M84" s="22">
        <f>IF(OR(D84="",F84="",G84="",I84=""),"",IFERROR(IF(D84="Short",(F84-I84)/(G84-F84),(I84-F84)/(F84-G84))-N(K84),""))</f>
        <v/>
      </c>
      <c r="N84" s="18"/>
      <c r="O84" s="18"/>
      <c r="P84" s="18"/>
      <c r="Q84" s="9"/>
      <c r="R84" s="21" t="e">
        <f>IF(M84="",NA(),SUM($M$5:M84))</f>
        <v>#N/A</v>
      </c>
      <c r="S84" s="21">
        <f>IF(M84="","",IF(M84&gt;0,1,0))</f>
        <v/>
      </c>
      <c r="T84" s="21">
        <f>IF(M84="","",IF(OR(Dashboard!$C$6="All",B84=Dashboard!$C$6),1,0))</f>
        <v/>
      </c>
      <c r="U84" s="21">
        <f>IF(M84="","",IF(M84&lt;=0,IF(ISNUMBER(U83),U83,0)+1,0))</f>
        <v/>
      </c>
    </row>
    <row r="85" spans="1:21">
      <c r="A85" s="17"/>
      <c r="B85" s="18"/>
      <c r="C85" s="18"/>
      <c r="D85" s="18"/>
      <c r="E85" s="18"/>
      <c r="F85" s="19"/>
      <c r="G85" s="19"/>
      <c r="H85" s="19"/>
      <c r="I85" s="19"/>
      <c r="J85" s="20"/>
      <c r="K85" s="19"/>
      <c r="L85" s="21">
        <f>IF(OR(F85="",G85="",H85=""),"",IFERROR(ABS(H85-F85)/ABS(F85-G85),""))</f>
        <v/>
      </c>
      <c r="M85" s="22">
        <f>IF(OR(D85="",F85="",G85="",I85=""),"",IFERROR(IF(D85="Short",(F85-I85)/(G85-F85),(I85-F85)/(F85-G85))-N(K85),""))</f>
        <v/>
      </c>
      <c r="N85" s="18"/>
      <c r="O85" s="18"/>
      <c r="P85" s="18"/>
      <c r="Q85" s="9"/>
      <c r="R85" s="21" t="e">
        <f>IF(M85="",NA(),SUM($M$5:M85))</f>
        <v>#N/A</v>
      </c>
      <c r="S85" s="21">
        <f>IF(M85="","",IF(M85&gt;0,1,0))</f>
        <v/>
      </c>
      <c r="T85" s="21">
        <f>IF(M85="","",IF(OR(Dashboard!$C$6="All",B85=Dashboard!$C$6),1,0))</f>
        <v/>
      </c>
      <c r="U85" s="21">
        <f>IF(M85="","",IF(M85&lt;=0,IF(ISNUMBER(U84),U84,0)+1,0))</f>
        <v/>
      </c>
    </row>
    <row r="86" spans="1:21">
      <c r="A86" s="17"/>
      <c r="B86" s="18"/>
      <c r="C86" s="18"/>
      <c r="D86" s="18"/>
      <c r="E86" s="18"/>
      <c r="F86" s="19"/>
      <c r="G86" s="19"/>
      <c r="H86" s="19"/>
      <c r="I86" s="19"/>
      <c r="J86" s="20"/>
      <c r="K86" s="19"/>
      <c r="L86" s="21">
        <f>IF(OR(F86="",G86="",H86=""),"",IFERROR(ABS(H86-F86)/ABS(F86-G86),""))</f>
        <v/>
      </c>
      <c r="M86" s="22">
        <f>IF(OR(D86="",F86="",G86="",I86=""),"",IFERROR(IF(D86="Short",(F86-I86)/(G86-F86),(I86-F86)/(F86-G86))-N(K86),""))</f>
        <v/>
      </c>
      <c r="N86" s="18"/>
      <c r="O86" s="18"/>
      <c r="P86" s="18"/>
      <c r="Q86" s="9"/>
      <c r="R86" s="21" t="e">
        <f>IF(M86="",NA(),SUM($M$5:M86))</f>
        <v>#N/A</v>
      </c>
      <c r="S86" s="21">
        <f>IF(M86="","",IF(M86&gt;0,1,0))</f>
        <v/>
      </c>
      <c r="T86" s="21">
        <f>IF(M86="","",IF(OR(Dashboard!$C$6="All",B86=Dashboard!$C$6),1,0))</f>
        <v/>
      </c>
      <c r="U86" s="21">
        <f>IF(M86="","",IF(M86&lt;=0,IF(ISNUMBER(U85),U85,0)+1,0))</f>
        <v/>
      </c>
    </row>
    <row r="87" spans="1:21">
      <c r="A87" s="17"/>
      <c r="B87" s="18"/>
      <c r="C87" s="18"/>
      <c r="D87" s="18"/>
      <c r="E87" s="18"/>
      <c r="F87" s="19"/>
      <c r="G87" s="19"/>
      <c r="H87" s="19"/>
      <c r="I87" s="19"/>
      <c r="J87" s="20"/>
      <c r="K87" s="19"/>
      <c r="L87" s="21">
        <f>IF(OR(F87="",G87="",H87=""),"",IFERROR(ABS(H87-F87)/ABS(F87-G87),""))</f>
        <v/>
      </c>
      <c r="M87" s="22">
        <f>IF(OR(D87="",F87="",G87="",I87=""),"",IFERROR(IF(D87="Short",(F87-I87)/(G87-F87),(I87-F87)/(F87-G87))-N(K87),""))</f>
        <v/>
      </c>
      <c r="N87" s="18"/>
      <c r="O87" s="18"/>
      <c r="P87" s="18"/>
      <c r="Q87" s="9"/>
      <c r="R87" s="21" t="e">
        <f>IF(M87="",NA(),SUM($M$5:M87))</f>
        <v>#N/A</v>
      </c>
      <c r="S87" s="21">
        <f>IF(M87="","",IF(M87&gt;0,1,0))</f>
        <v/>
      </c>
      <c r="T87" s="21">
        <f>IF(M87="","",IF(OR(Dashboard!$C$6="All",B87=Dashboard!$C$6),1,0))</f>
        <v/>
      </c>
      <c r="U87" s="21">
        <f>IF(M87="","",IF(M87&lt;=0,IF(ISNUMBER(U86),U86,0)+1,0))</f>
        <v/>
      </c>
    </row>
    <row r="88" spans="1:21">
      <c r="A88" s="17"/>
      <c r="B88" s="18"/>
      <c r="C88" s="18"/>
      <c r="D88" s="18"/>
      <c r="E88" s="18"/>
      <c r="F88" s="19"/>
      <c r="G88" s="19"/>
      <c r="H88" s="19"/>
      <c r="I88" s="19"/>
      <c r="J88" s="20"/>
      <c r="K88" s="19"/>
      <c r="L88" s="21">
        <f>IF(OR(F88="",G88="",H88=""),"",IFERROR(ABS(H88-F88)/ABS(F88-G88),""))</f>
        <v/>
      </c>
      <c r="M88" s="22">
        <f>IF(OR(D88="",F88="",G88="",I88=""),"",IFERROR(IF(D88="Short",(F88-I88)/(G88-F88),(I88-F88)/(F88-G88))-N(K88),""))</f>
        <v/>
      </c>
      <c r="N88" s="18"/>
      <c r="O88" s="18"/>
      <c r="P88" s="18"/>
      <c r="Q88" s="9"/>
      <c r="R88" s="21" t="e">
        <f>IF(M88="",NA(),SUM($M$5:M88))</f>
        <v>#N/A</v>
      </c>
      <c r="S88" s="21">
        <f>IF(M88="","",IF(M88&gt;0,1,0))</f>
        <v/>
      </c>
      <c r="T88" s="21">
        <f>IF(M88="","",IF(OR(Dashboard!$C$6="All",B88=Dashboard!$C$6),1,0))</f>
        <v/>
      </c>
      <c r="U88" s="21">
        <f>IF(M88="","",IF(M88&lt;=0,IF(ISNUMBER(U87),U87,0)+1,0))</f>
        <v/>
      </c>
    </row>
    <row r="89" spans="1:21">
      <c r="A89" s="17"/>
      <c r="B89" s="18"/>
      <c r="C89" s="18"/>
      <c r="D89" s="18"/>
      <c r="E89" s="18"/>
      <c r="F89" s="19"/>
      <c r="G89" s="19"/>
      <c r="H89" s="19"/>
      <c r="I89" s="19"/>
      <c r="J89" s="20"/>
      <c r="K89" s="19"/>
      <c r="L89" s="21">
        <f>IF(OR(F89="",G89="",H89=""),"",IFERROR(ABS(H89-F89)/ABS(F89-G89),""))</f>
        <v/>
      </c>
      <c r="M89" s="22">
        <f>IF(OR(D89="",F89="",G89="",I89=""),"",IFERROR(IF(D89="Short",(F89-I89)/(G89-F89),(I89-F89)/(F89-G89))-N(K89),""))</f>
        <v/>
      </c>
      <c r="N89" s="18"/>
      <c r="O89" s="18"/>
      <c r="P89" s="18"/>
      <c r="Q89" s="9"/>
      <c r="R89" s="21" t="e">
        <f>IF(M89="",NA(),SUM($M$5:M89))</f>
        <v>#N/A</v>
      </c>
      <c r="S89" s="21">
        <f>IF(M89="","",IF(M89&gt;0,1,0))</f>
        <v/>
      </c>
      <c r="T89" s="21">
        <f>IF(M89="","",IF(OR(Dashboard!$C$6="All",B89=Dashboard!$C$6),1,0))</f>
        <v/>
      </c>
      <c r="U89" s="21">
        <f>IF(M89="","",IF(M89&lt;=0,IF(ISNUMBER(U88),U88,0)+1,0))</f>
        <v/>
      </c>
    </row>
    <row r="90" spans="1:21">
      <c r="A90" s="17"/>
      <c r="B90" s="18"/>
      <c r="C90" s="18"/>
      <c r="D90" s="18"/>
      <c r="E90" s="18"/>
      <c r="F90" s="19"/>
      <c r="G90" s="19"/>
      <c r="H90" s="19"/>
      <c r="I90" s="19"/>
      <c r="J90" s="20"/>
      <c r="K90" s="19"/>
      <c r="L90" s="21">
        <f>IF(OR(F90="",G90="",H90=""),"",IFERROR(ABS(H90-F90)/ABS(F90-G90),""))</f>
        <v/>
      </c>
      <c r="M90" s="22">
        <f>IF(OR(D90="",F90="",G90="",I90=""),"",IFERROR(IF(D90="Short",(F90-I90)/(G90-F90),(I90-F90)/(F90-G90))-N(K90),""))</f>
        <v/>
      </c>
      <c r="N90" s="18"/>
      <c r="O90" s="18"/>
      <c r="P90" s="18"/>
      <c r="Q90" s="9"/>
      <c r="R90" s="21" t="e">
        <f>IF(M90="",NA(),SUM($M$5:M90))</f>
        <v>#N/A</v>
      </c>
      <c r="S90" s="21">
        <f>IF(M90="","",IF(M90&gt;0,1,0))</f>
        <v/>
      </c>
      <c r="T90" s="21">
        <f>IF(M90="","",IF(OR(Dashboard!$C$6="All",B90=Dashboard!$C$6),1,0))</f>
        <v/>
      </c>
      <c r="U90" s="21">
        <f>IF(M90="","",IF(M90&lt;=0,IF(ISNUMBER(U89),U89,0)+1,0))</f>
        <v/>
      </c>
    </row>
    <row r="91" spans="1:21">
      <c r="A91" s="17"/>
      <c r="B91" s="18"/>
      <c r="C91" s="18"/>
      <c r="D91" s="18"/>
      <c r="E91" s="18"/>
      <c r="F91" s="19"/>
      <c r="G91" s="19"/>
      <c r="H91" s="19"/>
      <c r="I91" s="19"/>
      <c r="J91" s="20"/>
      <c r="K91" s="19"/>
      <c r="L91" s="21">
        <f>IF(OR(F91="",G91="",H91=""),"",IFERROR(ABS(H91-F91)/ABS(F91-G91),""))</f>
        <v/>
      </c>
      <c r="M91" s="22">
        <f>IF(OR(D91="",F91="",G91="",I91=""),"",IFERROR(IF(D91="Short",(F91-I91)/(G91-F91),(I91-F91)/(F91-G91))-N(K91),""))</f>
        <v/>
      </c>
      <c r="N91" s="18"/>
      <c r="O91" s="18"/>
      <c r="P91" s="18"/>
      <c r="Q91" s="9"/>
      <c r="R91" s="21" t="e">
        <f>IF(M91="",NA(),SUM($M$5:M91))</f>
        <v>#N/A</v>
      </c>
      <c r="S91" s="21">
        <f>IF(M91="","",IF(M91&gt;0,1,0))</f>
        <v/>
      </c>
      <c r="T91" s="21">
        <f>IF(M91="","",IF(OR(Dashboard!$C$6="All",B91=Dashboard!$C$6),1,0))</f>
        <v/>
      </c>
      <c r="U91" s="21">
        <f>IF(M91="","",IF(M91&lt;=0,IF(ISNUMBER(U90),U90,0)+1,0))</f>
        <v/>
      </c>
    </row>
    <row r="92" spans="1:21">
      <c r="A92" s="17"/>
      <c r="B92" s="18"/>
      <c r="C92" s="18"/>
      <c r="D92" s="18"/>
      <c r="E92" s="18"/>
      <c r="F92" s="19"/>
      <c r="G92" s="19"/>
      <c r="H92" s="19"/>
      <c r="I92" s="19"/>
      <c r="J92" s="20"/>
      <c r="K92" s="19"/>
      <c r="L92" s="21">
        <f>IF(OR(F92="",G92="",H92=""),"",IFERROR(ABS(H92-F92)/ABS(F92-G92),""))</f>
        <v/>
      </c>
      <c r="M92" s="22">
        <f>IF(OR(D92="",F92="",G92="",I92=""),"",IFERROR(IF(D92="Short",(F92-I92)/(G92-F92),(I92-F92)/(F92-G92))-N(K92),""))</f>
        <v/>
      </c>
      <c r="N92" s="18"/>
      <c r="O92" s="18"/>
      <c r="P92" s="18"/>
      <c r="Q92" s="9"/>
      <c r="R92" s="21" t="e">
        <f>IF(M92="",NA(),SUM($M$5:M92))</f>
        <v>#N/A</v>
      </c>
      <c r="S92" s="21">
        <f>IF(M92="","",IF(M92&gt;0,1,0))</f>
        <v/>
      </c>
      <c r="T92" s="21">
        <f>IF(M92="","",IF(OR(Dashboard!$C$6="All",B92=Dashboard!$C$6),1,0))</f>
        <v/>
      </c>
      <c r="U92" s="21">
        <f>IF(M92="","",IF(M92&lt;=0,IF(ISNUMBER(U91),U91,0)+1,0))</f>
        <v/>
      </c>
    </row>
    <row r="93" spans="1:21">
      <c r="A93" s="17"/>
      <c r="B93" s="18"/>
      <c r="C93" s="18"/>
      <c r="D93" s="18"/>
      <c r="E93" s="18"/>
      <c r="F93" s="19"/>
      <c r="G93" s="19"/>
      <c r="H93" s="19"/>
      <c r="I93" s="19"/>
      <c r="J93" s="20"/>
      <c r="K93" s="19"/>
      <c r="L93" s="21">
        <f>IF(OR(F93="",G93="",H93=""),"",IFERROR(ABS(H93-F93)/ABS(F93-G93),""))</f>
        <v/>
      </c>
      <c r="M93" s="22">
        <f>IF(OR(D93="",F93="",G93="",I93=""),"",IFERROR(IF(D93="Short",(F93-I93)/(G93-F93),(I93-F93)/(F93-G93))-N(K93),""))</f>
        <v/>
      </c>
      <c r="N93" s="18"/>
      <c r="O93" s="18"/>
      <c r="P93" s="18"/>
      <c r="Q93" s="9"/>
      <c r="R93" s="21" t="e">
        <f>IF(M93="",NA(),SUM($M$5:M93))</f>
        <v>#N/A</v>
      </c>
      <c r="S93" s="21">
        <f>IF(M93="","",IF(M93&gt;0,1,0))</f>
        <v/>
      </c>
      <c r="T93" s="21">
        <f>IF(M93="","",IF(OR(Dashboard!$C$6="All",B93=Dashboard!$C$6),1,0))</f>
        <v/>
      </c>
      <c r="U93" s="21">
        <f>IF(M93="","",IF(M93&lt;=0,IF(ISNUMBER(U92),U92,0)+1,0))</f>
        <v/>
      </c>
    </row>
    <row r="94" spans="1:21">
      <c r="A94" s="17"/>
      <c r="B94" s="18"/>
      <c r="C94" s="18"/>
      <c r="D94" s="18"/>
      <c r="E94" s="18"/>
      <c r="F94" s="19"/>
      <c r="G94" s="19"/>
      <c r="H94" s="19"/>
      <c r="I94" s="19"/>
      <c r="J94" s="20"/>
      <c r="K94" s="19"/>
      <c r="L94" s="21">
        <f>IF(OR(F94="",G94="",H94=""),"",IFERROR(ABS(H94-F94)/ABS(F94-G94),""))</f>
        <v/>
      </c>
      <c r="M94" s="22">
        <f>IF(OR(D94="",F94="",G94="",I94=""),"",IFERROR(IF(D94="Short",(F94-I94)/(G94-F94),(I94-F94)/(F94-G94))-N(K94),""))</f>
        <v/>
      </c>
      <c r="N94" s="18"/>
      <c r="O94" s="18"/>
      <c r="P94" s="18"/>
      <c r="Q94" s="9"/>
      <c r="R94" s="21" t="e">
        <f>IF(M94="",NA(),SUM($M$5:M94))</f>
        <v>#N/A</v>
      </c>
      <c r="S94" s="21">
        <f>IF(M94="","",IF(M94&gt;0,1,0))</f>
        <v/>
      </c>
      <c r="T94" s="21">
        <f>IF(M94="","",IF(OR(Dashboard!$C$6="All",B94=Dashboard!$C$6),1,0))</f>
        <v/>
      </c>
      <c r="U94" s="21">
        <f>IF(M94="","",IF(M94&lt;=0,IF(ISNUMBER(U93),U93,0)+1,0))</f>
        <v/>
      </c>
    </row>
    <row r="95" spans="1:21">
      <c r="A95" s="17"/>
      <c r="B95" s="18"/>
      <c r="C95" s="18"/>
      <c r="D95" s="18"/>
      <c r="E95" s="18"/>
      <c r="F95" s="19"/>
      <c r="G95" s="19"/>
      <c r="H95" s="19"/>
      <c r="I95" s="19"/>
      <c r="J95" s="20"/>
      <c r="K95" s="19"/>
      <c r="L95" s="21">
        <f>IF(OR(F95="",G95="",H95=""),"",IFERROR(ABS(H95-F95)/ABS(F95-G95),""))</f>
        <v/>
      </c>
      <c r="M95" s="22">
        <f>IF(OR(D95="",F95="",G95="",I95=""),"",IFERROR(IF(D95="Short",(F95-I95)/(G95-F95),(I95-F95)/(F95-G95))-N(K95),""))</f>
        <v/>
      </c>
      <c r="N95" s="18"/>
      <c r="O95" s="18"/>
      <c r="P95" s="18"/>
      <c r="Q95" s="9"/>
      <c r="R95" s="21" t="e">
        <f>IF(M95="",NA(),SUM($M$5:M95))</f>
        <v>#N/A</v>
      </c>
      <c r="S95" s="21">
        <f>IF(M95="","",IF(M95&gt;0,1,0))</f>
        <v/>
      </c>
      <c r="T95" s="21">
        <f>IF(M95="","",IF(OR(Dashboard!$C$6="All",B95=Dashboard!$C$6),1,0))</f>
        <v/>
      </c>
      <c r="U95" s="21">
        <f>IF(M95="","",IF(M95&lt;=0,IF(ISNUMBER(U94),U94,0)+1,0))</f>
        <v/>
      </c>
    </row>
    <row r="96" spans="1:21">
      <c r="A96" s="17"/>
      <c r="B96" s="18"/>
      <c r="C96" s="18"/>
      <c r="D96" s="18"/>
      <c r="E96" s="18"/>
      <c r="F96" s="19"/>
      <c r="G96" s="19"/>
      <c r="H96" s="19"/>
      <c r="I96" s="19"/>
      <c r="J96" s="20"/>
      <c r="K96" s="19"/>
      <c r="L96" s="21">
        <f>IF(OR(F96="",G96="",H96=""),"",IFERROR(ABS(H96-F96)/ABS(F96-G96),""))</f>
        <v/>
      </c>
      <c r="M96" s="22">
        <f>IF(OR(D96="",F96="",G96="",I96=""),"",IFERROR(IF(D96="Short",(F96-I96)/(G96-F96),(I96-F96)/(F96-G96))-N(K96),""))</f>
        <v/>
      </c>
      <c r="N96" s="18"/>
      <c r="O96" s="18"/>
      <c r="P96" s="18"/>
      <c r="Q96" s="9"/>
      <c r="R96" s="21" t="e">
        <f>IF(M96="",NA(),SUM($M$5:M96))</f>
        <v>#N/A</v>
      </c>
      <c r="S96" s="21">
        <f>IF(M96="","",IF(M96&gt;0,1,0))</f>
        <v/>
      </c>
      <c r="T96" s="21">
        <f>IF(M96="","",IF(OR(Dashboard!$C$6="All",B96=Dashboard!$C$6),1,0))</f>
        <v/>
      </c>
      <c r="U96" s="21">
        <f>IF(M96="","",IF(M96&lt;=0,IF(ISNUMBER(U95),U95,0)+1,0))</f>
        <v/>
      </c>
    </row>
    <row r="97" spans="1:21">
      <c r="A97" s="17"/>
      <c r="B97" s="18"/>
      <c r="C97" s="18"/>
      <c r="D97" s="18"/>
      <c r="E97" s="18"/>
      <c r="F97" s="19"/>
      <c r="G97" s="19"/>
      <c r="H97" s="19"/>
      <c r="I97" s="19"/>
      <c r="J97" s="20"/>
      <c r="K97" s="19"/>
      <c r="L97" s="21">
        <f>IF(OR(F97="",G97="",H97=""),"",IFERROR(ABS(H97-F97)/ABS(F97-G97),""))</f>
        <v/>
      </c>
      <c r="M97" s="22">
        <f>IF(OR(D97="",F97="",G97="",I97=""),"",IFERROR(IF(D97="Short",(F97-I97)/(G97-F97),(I97-F97)/(F97-G97))-N(K97),""))</f>
        <v/>
      </c>
      <c r="N97" s="18"/>
      <c r="O97" s="18"/>
      <c r="P97" s="18"/>
      <c r="Q97" s="9"/>
      <c r="R97" s="21" t="e">
        <f>IF(M97="",NA(),SUM($M$5:M97))</f>
        <v>#N/A</v>
      </c>
      <c r="S97" s="21">
        <f>IF(M97="","",IF(M97&gt;0,1,0))</f>
        <v/>
      </c>
      <c r="T97" s="21">
        <f>IF(M97="","",IF(OR(Dashboard!$C$6="All",B97=Dashboard!$C$6),1,0))</f>
        <v/>
      </c>
      <c r="U97" s="21">
        <f>IF(M97="","",IF(M97&lt;=0,IF(ISNUMBER(U96),U96,0)+1,0))</f>
        <v/>
      </c>
    </row>
    <row r="98" spans="1:21">
      <c r="A98" s="17"/>
      <c r="B98" s="18"/>
      <c r="C98" s="18"/>
      <c r="D98" s="18"/>
      <c r="E98" s="18"/>
      <c r="F98" s="19"/>
      <c r="G98" s="19"/>
      <c r="H98" s="19"/>
      <c r="I98" s="19"/>
      <c r="J98" s="20"/>
      <c r="K98" s="19"/>
      <c r="L98" s="21">
        <f>IF(OR(F98="",G98="",H98=""),"",IFERROR(ABS(H98-F98)/ABS(F98-G98),""))</f>
        <v/>
      </c>
      <c r="M98" s="22">
        <f>IF(OR(D98="",F98="",G98="",I98=""),"",IFERROR(IF(D98="Short",(F98-I98)/(G98-F98),(I98-F98)/(F98-G98))-N(K98),""))</f>
        <v/>
      </c>
      <c r="N98" s="18"/>
      <c r="O98" s="18"/>
      <c r="P98" s="18"/>
      <c r="Q98" s="9"/>
      <c r="R98" s="21" t="e">
        <f>IF(M98="",NA(),SUM($M$5:M98))</f>
        <v>#N/A</v>
      </c>
      <c r="S98" s="21">
        <f>IF(M98="","",IF(M98&gt;0,1,0))</f>
        <v/>
      </c>
      <c r="T98" s="21">
        <f>IF(M98="","",IF(OR(Dashboard!$C$6="All",B98=Dashboard!$C$6),1,0))</f>
        <v/>
      </c>
      <c r="U98" s="21">
        <f>IF(M98="","",IF(M98&lt;=0,IF(ISNUMBER(U97),U97,0)+1,0))</f>
        <v/>
      </c>
    </row>
    <row r="99" spans="1:21">
      <c r="A99" s="17"/>
      <c r="B99" s="18"/>
      <c r="C99" s="18"/>
      <c r="D99" s="18"/>
      <c r="E99" s="18"/>
      <c r="F99" s="19"/>
      <c r="G99" s="19"/>
      <c r="H99" s="19"/>
      <c r="I99" s="19"/>
      <c r="J99" s="20"/>
      <c r="K99" s="19"/>
      <c r="L99" s="21">
        <f>IF(OR(F99="",G99="",H99=""),"",IFERROR(ABS(H99-F99)/ABS(F99-G99),""))</f>
        <v/>
      </c>
      <c r="M99" s="22">
        <f>IF(OR(D99="",F99="",G99="",I99=""),"",IFERROR(IF(D99="Short",(F99-I99)/(G99-F99),(I99-F99)/(F99-G99))-N(K99),""))</f>
        <v/>
      </c>
      <c r="N99" s="18"/>
      <c r="O99" s="18"/>
      <c r="P99" s="18"/>
      <c r="Q99" s="9"/>
      <c r="R99" s="21" t="e">
        <f>IF(M99="",NA(),SUM($M$5:M99))</f>
        <v>#N/A</v>
      </c>
      <c r="S99" s="21">
        <f>IF(M99="","",IF(M99&gt;0,1,0))</f>
        <v/>
      </c>
      <c r="T99" s="21">
        <f>IF(M99="","",IF(OR(Dashboard!$C$6="All",B99=Dashboard!$C$6),1,0))</f>
        <v/>
      </c>
      <c r="U99" s="21">
        <f>IF(M99="","",IF(M99&lt;=0,IF(ISNUMBER(U98),U98,0)+1,0))</f>
        <v/>
      </c>
    </row>
    <row r="100" spans="1:21">
      <c r="A100" s="17"/>
      <c r="B100" s="18"/>
      <c r="C100" s="18"/>
      <c r="D100" s="18"/>
      <c r="E100" s="18"/>
      <c r="F100" s="19"/>
      <c r="G100" s="19"/>
      <c r="H100" s="19"/>
      <c r="I100" s="19"/>
      <c r="J100" s="20"/>
      <c r="K100" s="19"/>
      <c r="L100" s="21">
        <f>IF(OR(F100="",G100="",H100=""),"",IFERROR(ABS(H100-F100)/ABS(F100-G100),""))</f>
        <v/>
      </c>
      <c r="M100" s="22">
        <f>IF(OR(D100="",F100="",G100="",I100=""),"",IFERROR(IF(D100="Short",(F100-I100)/(G100-F100),(I100-F100)/(F100-G100))-N(K100),""))</f>
        <v/>
      </c>
      <c r="N100" s="18"/>
      <c r="O100" s="18"/>
      <c r="P100" s="18"/>
      <c r="Q100" s="9"/>
      <c r="R100" s="21" t="e">
        <f>IF(M100="",NA(),SUM($M$5:M100))</f>
        <v>#N/A</v>
      </c>
      <c r="S100" s="21">
        <f>IF(M100="","",IF(M100&gt;0,1,0))</f>
        <v/>
      </c>
      <c r="T100" s="21">
        <f>IF(M100="","",IF(OR(Dashboard!$C$6="All",B100=Dashboard!$C$6),1,0))</f>
        <v/>
      </c>
      <c r="U100" s="21">
        <f>IF(M100="","",IF(M100&lt;=0,IF(ISNUMBER(U99),U99,0)+1,0))</f>
        <v/>
      </c>
    </row>
    <row r="101" spans="1:21">
      <c r="A101" s="17"/>
      <c r="B101" s="18"/>
      <c r="C101" s="18"/>
      <c r="D101" s="18"/>
      <c r="E101" s="18"/>
      <c r="F101" s="19"/>
      <c r="G101" s="19"/>
      <c r="H101" s="19"/>
      <c r="I101" s="19"/>
      <c r="J101" s="20"/>
      <c r="K101" s="19"/>
      <c r="L101" s="21">
        <f>IF(OR(F101="",G101="",H101=""),"",IFERROR(ABS(H101-F101)/ABS(F101-G101),""))</f>
        <v/>
      </c>
      <c r="M101" s="22">
        <f>IF(OR(D101="",F101="",G101="",I101=""),"",IFERROR(IF(D101="Short",(F101-I101)/(G101-F101),(I101-F101)/(F101-G101))-N(K101),""))</f>
        <v/>
      </c>
      <c r="N101" s="18"/>
      <c r="O101" s="18"/>
      <c r="P101" s="18"/>
      <c r="Q101" s="9"/>
      <c r="R101" s="21" t="e">
        <f>IF(M101="",NA(),SUM($M$5:M101))</f>
        <v>#N/A</v>
      </c>
      <c r="S101" s="21">
        <f>IF(M101="","",IF(M101&gt;0,1,0))</f>
        <v/>
      </c>
      <c r="T101" s="21">
        <f>IF(M101="","",IF(OR(Dashboard!$C$6="All",B101=Dashboard!$C$6),1,0))</f>
        <v/>
      </c>
      <c r="U101" s="21">
        <f>IF(M101="","",IF(M101&lt;=0,IF(ISNUMBER(U100),U100,0)+1,0))</f>
        <v/>
      </c>
    </row>
    <row r="102" spans="1:21">
      <c r="A102" s="17"/>
      <c r="B102" s="18"/>
      <c r="C102" s="18"/>
      <c r="D102" s="18"/>
      <c r="E102" s="18"/>
      <c r="F102" s="19"/>
      <c r="G102" s="19"/>
      <c r="H102" s="19"/>
      <c r="I102" s="19"/>
      <c r="J102" s="20"/>
      <c r="K102" s="19"/>
      <c r="L102" s="21">
        <f>IF(OR(F102="",G102="",H102=""),"",IFERROR(ABS(H102-F102)/ABS(F102-G102),""))</f>
        <v/>
      </c>
      <c r="M102" s="22">
        <f>IF(OR(D102="",F102="",G102="",I102=""),"",IFERROR(IF(D102="Short",(F102-I102)/(G102-F102),(I102-F102)/(F102-G102))-N(K102),""))</f>
        <v/>
      </c>
      <c r="N102" s="18"/>
      <c r="O102" s="18"/>
      <c r="P102" s="18"/>
      <c r="Q102" s="9"/>
      <c r="R102" s="21" t="e">
        <f>IF(M102="",NA(),SUM($M$5:M102))</f>
        <v>#N/A</v>
      </c>
      <c r="S102" s="21">
        <f>IF(M102="","",IF(M102&gt;0,1,0))</f>
        <v/>
      </c>
      <c r="T102" s="21">
        <f>IF(M102="","",IF(OR(Dashboard!$C$6="All",B102=Dashboard!$C$6),1,0))</f>
        <v/>
      </c>
      <c r="U102" s="21">
        <f>IF(M102="","",IF(M102&lt;=0,IF(ISNUMBER(U101),U101,0)+1,0))</f>
        <v/>
      </c>
    </row>
    <row r="103" spans="1:21">
      <c r="A103" s="17"/>
      <c r="B103" s="18"/>
      <c r="C103" s="18"/>
      <c r="D103" s="18"/>
      <c r="E103" s="18"/>
      <c r="F103" s="19"/>
      <c r="G103" s="19"/>
      <c r="H103" s="19"/>
      <c r="I103" s="19"/>
      <c r="J103" s="20"/>
      <c r="K103" s="19"/>
      <c r="L103" s="21">
        <f>IF(OR(F103="",G103="",H103=""),"",IFERROR(ABS(H103-F103)/ABS(F103-G103),""))</f>
        <v/>
      </c>
      <c r="M103" s="22">
        <f>IF(OR(D103="",F103="",G103="",I103=""),"",IFERROR(IF(D103="Short",(F103-I103)/(G103-F103),(I103-F103)/(F103-G103))-N(K103),""))</f>
        <v/>
      </c>
      <c r="N103" s="18"/>
      <c r="O103" s="18"/>
      <c r="P103" s="18"/>
      <c r="Q103" s="9"/>
      <c r="R103" s="21" t="e">
        <f>IF(M103="",NA(),SUM($M$5:M103))</f>
        <v>#N/A</v>
      </c>
      <c r="S103" s="21">
        <f>IF(M103="","",IF(M103&gt;0,1,0))</f>
        <v/>
      </c>
      <c r="T103" s="21">
        <f>IF(M103="","",IF(OR(Dashboard!$C$6="All",B103=Dashboard!$C$6),1,0))</f>
        <v/>
      </c>
      <c r="U103" s="21">
        <f>IF(M103="","",IF(M103&lt;=0,IF(ISNUMBER(U102),U102,0)+1,0))</f>
        <v/>
      </c>
    </row>
    <row r="104" spans="1:21">
      <c r="A104" s="17"/>
      <c r="B104" s="18"/>
      <c r="C104" s="18"/>
      <c r="D104" s="18"/>
      <c r="E104" s="18"/>
      <c r="F104" s="19"/>
      <c r="G104" s="19"/>
      <c r="H104" s="19"/>
      <c r="I104" s="19"/>
      <c r="J104" s="20"/>
      <c r="K104" s="19"/>
      <c r="L104" s="21">
        <f>IF(OR(F104="",G104="",H104=""),"",IFERROR(ABS(H104-F104)/ABS(F104-G104),""))</f>
        <v/>
      </c>
      <c r="M104" s="22">
        <f>IF(OR(D104="",F104="",G104="",I104=""),"",IFERROR(IF(D104="Short",(F104-I104)/(G104-F104),(I104-F104)/(F104-G104))-N(K104),""))</f>
        <v/>
      </c>
      <c r="N104" s="18"/>
      <c r="O104" s="18"/>
      <c r="P104" s="18"/>
      <c r="Q104" s="9"/>
      <c r="R104" s="21" t="e">
        <f>IF(M104="",NA(),SUM($M$5:M104))</f>
        <v>#N/A</v>
      </c>
      <c r="S104" s="21">
        <f>IF(M104="","",IF(M104&gt;0,1,0))</f>
        <v/>
      </c>
      <c r="T104" s="21">
        <f>IF(M104="","",IF(OR(Dashboard!$C$6="All",B104=Dashboard!$C$6),1,0))</f>
        <v/>
      </c>
      <c r="U104" s="21">
        <f>IF(M104="","",IF(M104&lt;=0,IF(ISNUMBER(U103),U103,0)+1,0))</f>
        <v/>
      </c>
    </row>
    <row r="105" spans="1:21">
      <c r="A105" s="17"/>
      <c r="B105" s="18"/>
      <c r="C105" s="18"/>
      <c r="D105" s="18"/>
      <c r="E105" s="18"/>
      <c r="F105" s="19"/>
      <c r="G105" s="19"/>
      <c r="H105" s="19"/>
      <c r="I105" s="19"/>
      <c r="J105" s="20"/>
      <c r="K105" s="19"/>
      <c r="L105" s="21">
        <f>IF(OR(F105="",G105="",H105=""),"",IFERROR(ABS(H105-F105)/ABS(F105-G105),""))</f>
        <v/>
      </c>
      <c r="M105" s="22">
        <f>IF(OR(D105="",F105="",G105="",I105=""),"",IFERROR(IF(D105="Short",(F105-I105)/(G105-F105),(I105-F105)/(F105-G105))-N(K105),""))</f>
        <v/>
      </c>
      <c r="N105" s="18"/>
      <c r="O105" s="18"/>
      <c r="P105" s="18"/>
      <c r="Q105" s="9"/>
      <c r="R105" s="21" t="e">
        <f>IF(M105="",NA(),SUM($M$5:M105))</f>
        <v>#N/A</v>
      </c>
      <c r="S105" s="21">
        <f>IF(M105="","",IF(M105&gt;0,1,0))</f>
        <v/>
      </c>
      <c r="T105" s="21">
        <f>IF(M105="","",IF(OR(Dashboard!$C$6="All",B105=Dashboard!$C$6),1,0))</f>
        <v/>
      </c>
      <c r="U105" s="21">
        <f>IF(M105="","",IF(M105&lt;=0,IF(ISNUMBER(U104),U104,0)+1,0))</f>
        <v/>
      </c>
    </row>
    <row r="106" spans="1:21">
      <c r="A106" s="17"/>
      <c r="B106" s="18"/>
      <c r="C106" s="18"/>
      <c r="D106" s="18"/>
      <c r="E106" s="18"/>
      <c r="F106" s="19"/>
      <c r="G106" s="19"/>
      <c r="H106" s="19"/>
      <c r="I106" s="19"/>
      <c r="J106" s="20"/>
      <c r="K106" s="19"/>
      <c r="L106" s="21">
        <f>IF(OR(F106="",G106="",H106=""),"",IFERROR(ABS(H106-F106)/ABS(F106-G106),""))</f>
        <v/>
      </c>
      <c r="M106" s="22">
        <f>IF(OR(D106="",F106="",G106="",I106=""),"",IFERROR(IF(D106="Short",(F106-I106)/(G106-F106),(I106-F106)/(F106-G106))-N(K106),""))</f>
        <v/>
      </c>
      <c r="N106" s="18"/>
      <c r="O106" s="18"/>
      <c r="P106" s="18"/>
      <c r="Q106" s="9"/>
      <c r="R106" s="21" t="e">
        <f>IF(M106="",NA(),SUM($M$5:M106))</f>
        <v>#N/A</v>
      </c>
      <c r="S106" s="21">
        <f>IF(M106="","",IF(M106&gt;0,1,0))</f>
        <v/>
      </c>
      <c r="T106" s="21">
        <f>IF(M106="","",IF(OR(Dashboard!$C$6="All",B106=Dashboard!$C$6),1,0))</f>
        <v/>
      </c>
      <c r="U106" s="21">
        <f>IF(M106="","",IF(M106&lt;=0,IF(ISNUMBER(U105),U105,0)+1,0))</f>
        <v/>
      </c>
    </row>
    <row r="107" spans="1:21">
      <c r="A107" s="17"/>
      <c r="B107" s="18"/>
      <c r="C107" s="18"/>
      <c r="D107" s="18"/>
      <c r="E107" s="18"/>
      <c r="F107" s="19"/>
      <c r="G107" s="19"/>
      <c r="H107" s="19"/>
      <c r="I107" s="19"/>
      <c r="J107" s="20"/>
      <c r="K107" s="19"/>
      <c r="L107" s="21">
        <f>IF(OR(F107="",G107="",H107=""),"",IFERROR(ABS(H107-F107)/ABS(F107-G107),""))</f>
        <v/>
      </c>
      <c r="M107" s="22">
        <f>IF(OR(D107="",F107="",G107="",I107=""),"",IFERROR(IF(D107="Short",(F107-I107)/(G107-F107),(I107-F107)/(F107-G107))-N(K107),""))</f>
        <v/>
      </c>
      <c r="N107" s="18"/>
      <c r="O107" s="18"/>
      <c r="P107" s="18"/>
      <c r="Q107" s="9"/>
      <c r="R107" s="21" t="e">
        <f>IF(M107="",NA(),SUM($M$5:M107))</f>
        <v>#N/A</v>
      </c>
      <c r="S107" s="21">
        <f>IF(M107="","",IF(M107&gt;0,1,0))</f>
        <v/>
      </c>
      <c r="T107" s="21">
        <f>IF(M107="","",IF(OR(Dashboard!$C$6="All",B107=Dashboard!$C$6),1,0))</f>
        <v/>
      </c>
      <c r="U107" s="21">
        <f>IF(M107="","",IF(M107&lt;=0,IF(ISNUMBER(U106),U106,0)+1,0))</f>
        <v/>
      </c>
    </row>
    <row r="108" spans="1:21">
      <c r="A108" s="17"/>
      <c r="B108" s="18"/>
      <c r="C108" s="18"/>
      <c r="D108" s="18"/>
      <c r="E108" s="18"/>
      <c r="F108" s="19"/>
      <c r="G108" s="19"/>
      <c r="H108" s="19"/>
      <c r="I108" s="19"/>
      <c r="J108" s="20"/>
      <c r="K108" s="19"/>
      <c r="L108" s="21">
        <f>IF(OR(F108="",G108="",H108=""),"",IFERROR(ABS(H108-F108)/ABS(F108-G108),""))</f>
        <v/>
      </c>
      <c r="M108" s="22">
        <f>IF(OR(D108="",F108="",G108="",I108=""),"",IFERROR(IF(D108="Short",(F108-I108)/(G108-F108),(I108-F108)/(F108-G108))-N(K108),""))</f>
        <v/>
      </c>
      <c r="N108" s="18"/>
      <c r="O108" s="18"/>
      <c r="P108" s="18"/>
      <c r="Q108" s="9"/>
      <c r="R108" s="21" t="e">
        <f>IF(M108="",NA(),SUM($M$5:M108))</f>
        <v>#N/A</v>
      </c>
      <c r="S108" s="21">
        <f>IF(M108="","",IF(M108&gt;0,1,0))</f>
        <v/>
      </c>
      <c r="T108" s="21">
        <f>IF(M108="","",IF(OR(Dashboard!$C$6="All",B108=Dashboard!$C$6),1,0))</f>
        <v/>
      </c>
      <c r="U108" s="21">
        <f>IF(M108="","",IF(M108&lt;=0,IF(ISNUMBER(U107),U107,0)+1,0))</f>
        <v/>
      </c>
    </row>
    <row r="109" spans="1:21">
      <c r="A109" s="17"/>
      <c r="B109" s="18"/>
      <c r="C109" s="18"/>
      <c r="D109" s="18"/>
      <c r="E109" s="18"/>
      <c r="F109" s="19"/>
      <c r="G109" s="19"/>
      <c r="H109" s="19"/>
      <c r="I109" s="19"/>
      <c r="J109" s="20"/>
      <c r="K109" s="19"/>
      <c r="L109" s="21">
        <f>IF(OR(F109="",G109="",H109=""),"",IFERROR(ABS(H109-F109)/ABS(F109-G109),""))</f>
        <v/>
      </c>
      <c r="M109" s="22">
        <f>IF(OR(D109="",F109="",G109="",I109=""),"",IFERROR(IF(D109="Short",(F109-I109)/(G109-F109),(I109-F109)/(F109-G109))-N(K109),""))</f>
        <v/>
      </c>
      <c r="N109" s="18"/>
      <c r="O109" s="18"/>
      <c r="P109" s="18"/>
      <c r="Q109" s="9"/>
      <c r="R109" s="21" t="e">
        <f>IF(M109="",NA(),SUM($M$5:M109))</f>
        <v>#N/A</v>
      </c>
      <c r="S109" s="21">
        <f>IF(M109="","",IF(M109&gt;0,1,0))</f>
        <v/>
      </c>
      <c r="T109" s="21">
        <f>IF(M109="","",IF(OR(Dashboard!$C$6="All",B109=Dashboard!$C$6),1,0))</f>
        <v/>
      </c>
      <c r="U109" s="21">
        <f>IF(M109="","",IF(M109&lt;=0,IF(ISNUMBER(U108),U108,0)+1,0))</f>
        <v/>
      </c>
    </row>
    <row r="110" spans="1:21">
      <c r="A110" s="17"/>
      <c r="B110" s="18"/>
      <c r="C110" s="18"/>
      <c r="D110" s="18"/>
      <c r="E110" s="18"/>
      <c r="F110" s="19"/>
      <c r="G110" s="19"/>
      <c r="H110" s="19"/>
      <c r="I110" s="19"/>
      <c r="J110" s="20"/>
      <c r="K110" s="19"/>
      <c r="L110" s="21">
        <f>IF(OR(F110="",G110="",H110=""),"",IFERROR(ABS(H110-F110)/ABS(F110-G110),""))</f>
        <v/>
      </c>
      <c r="M110" s="22">
        <f>IF(OR(D110="",F110="",G110="",I110=""),"",IFERROR(IF(D110="Short",(F110-I110)/(G110-F110),(I110-F110)/(F110-G110))-N(K110),""))</f>
        <v/>
      </c>
      <c r="N110" s="18"/>
      <c r="O110" s="18"/>
      <c r="P110" s="18"/>
      <c r="Q110" s="9"/>
      <c r="R110" s="21" t="e">
        <f>IF(M110="",NA(),SUM($M$5:M110))</f>
        <v>#N/A</v>
      </c>
      <c r="S110" s="21">
        <f>IF(M110="","",IF(M110&gt;0,1,0))</f>
        <v/>
      </c>
      <c r="T110" s="21">
        <f>IF(M110="","",IF(OR(Dashboard!$C$6="All",B110=Dashboard!$C$6),1,0))</f>
        <v/>
      </c>
      <c r="U110" s="21">
        <f>IF(M110="","",IF(M110&lt;=0,IF(ISNUMBER(U109),U109,0)+1,0))</f>
        <v/>
      </c>
    </row>
    <row r="111" spans="1:21">
      <c r="A111" s="17"/>
      <c r="B111" s="18"/>
      <c r="C111" s="18"/>
      <c r="D111" s="18"/>
      <c r="E111" s="18"/>
      <c r="F111" s="19"/>
      <c r="G111" s="19"/>
      <c r="H111" s="19"/>
      <c r="I111" s="19"/>
      <c r="J111" s="20"/>
      <c r="K111" s="19"/>
      <c r="L111" s="21">
        <f>IF(OR(F111="",G111="",H111=""),"",IFERROR(ABS(H111-F111)/ABS(F111-G111),""))</f>
        <v/>
      </c>
      <c r="M111" s="22">
        <f>IF(OR(D111="",F111="",G111="",I111=""),"",IFERROR(IF(D111="Short",(F111-I111)/(G111-F111),(I111-F111)/(F111-G111))-N(K111),""))</f>
        <v/>
      </c>
      <c r="N111" s="18"/>
      <c r="O111" s="18"/>
      <c r="P111" s="18"/>
      <c r="Q111" s="9"/>
      <c r="R111" s="21" t="e">
        <f>IF(M111="",NA(),SUM($M$5:M111))</f>
        <v>#N/A</v>
      </c>
      <c r="S111" s="21">
        <f>IF(M111="","",IF(M111&gt;0,1,0))</f>
        <v/>
      </c>
      <c r="T111" s="21">
        <f>IF(M111="","",IF(OR(Dashboard!$C$6="All",B111=Dashboard!$C$6),1,0))</f>
        <v/>
      </c>
      <c r="U111" s="21">
        <f>IF(M111="","",IF(M111&lt;=0,IF(ISNUMBER(U110),U110,0)+1,0))</f>
        <v/>
      </c>
    </row>
    <row r="112" spans="1:21">
      <c r="A112" s="17"/>
      <c r="B112" s="18"/>
      <c r="C112" s="18"/>
      <c r="D112" s="18"/>
      <c r="E112" s="18"/>
      <c r="F112" s="19"/>
      <c r="G112" s="19"/>
      <c r="H112" s="19"/>
      <c r="I112" s="19"/>
      <c r="J112" s="20"/>
      <c r="K112" s="19"/>
      <c r="L112" s="21">
        <f>IF(OR(F112="",G112="",H112=""),"",IFERROR(ABS(H112-F112)/ABS(F112-G112),""))</f>
        <v/>
      </c>
      <c r="M112" s="22">
        <f>IF(OR(D112="",F112="",G112="",I112=""),"",IFERROR(IF(D112="Short",(F112-I112)/(G112-F112),(I112-F112)/(F112-G112))-N(K112),""))</f>
        <v/>
      </c>
      <c r="N112" s="18"/>
      <c r="O112" s="18"/>
      <c r="P112" s="18"/>
      <c r="Q112" s="9"/>
      <c r="R112" s="21" t="e">
        <f>IF(M112="",NA(),SUM($M$5:M112))</f>
        <v>#N/A</v>
      </c>
      <c r="S112" s="21">
        <f>IF(M112="","",IF(M112&gt;0,1,0))</f>
        <v/>
      </c>
      <c r="T112" s="21">
        <f>IF(M112="","",IF(OR(Dashboard!$C$6="All",B112=Dashboard!$C$6),1,0))</f>
        <v/>
      </c>
      <c r="U112" s="21">
        <f>IF(M112="","",IF(M112&lt;=0,IF(ISNUMBER(U111),U111,0)+1,0))</f>
        <v/>
      </c>
    </row>
    <row r="113" spans="1:21">
      <c r="A113" s="17"/>
      <c r="B113" s="18"/>
      <c r="C113" s="18"/>
      <c r="D113" s="18"/>
      <c r="E113" s="18"/>
      <c r="F113" s="19"/>
      <c r="G113" s="19"/>
      <c r="H113" s="19"/>
      <c r="I113" s="19"/>
      <c r="J113" s="20"/>
      <c r="K113" s="19"/>
      <c r="L113" s="21">
        <f>IF(OR(F113="",G113="",H113=""),"",IFERROR(ABS(H113-F113)/ABS(F113-G113),""))</f>
        <v/>
      </c>
      <c r="M113" s="22">
        <f>IF(OR(D113="",F113="",G113="",I113=""),"",IFERROR(IF(D113="Short",(F113-I113)/(G113-F113),(I113-F113)/(F113-G113))-N(K113),""))</f>
        <v/>
      </c>
      <c r="N113" s="18"/>
      <c r="O113" s="18"/>
      <c r="P113" s="18"/>
      <c r="Q113" s="9"/>
      <c r="R113" s="21" t="e">
        <f>IF(M113="",NA(),SUM($M$5:M113))</f>
        <v>#N/A</v>
      </c>
      <c r="S113" s="21">
        <f>IF(M113="","",IF(M113&gt;0,1,0))</f>
        <v/>
      </c>
      <c r="T113" s="21">
        <f>IF(M113="","",IF(OR(Dashboard!$C$6="All",B113=Dashboard!$C$6),1,0))</f>
        <v/>
      </c>
      <c r="U113" s="21">
        <f>IF(M113="","",IF(M113&lt;=0,IF(ISNUMBER(U112),U112,0)+1,0))</f>
        <v/>
      </c>
    </row>
    <row r="114" spans="1:21">
      <c r="A114" s="17"/>
      <c r="B114" s="18"/>
      <c r="C114" s="18"/>
      <c r="D114" s="18"/>
      <c r="E114" s="18"/>
      <c r="F114" s="19"/>
      <c r="G114" s="19"/>
      <c r="H114" s="19"/>
      <c r="I114" s="19"/>
      <c r="J114" s="20"/>
      <c r="K114" s="19"/>
      <c r="L114" s="21">
        <f>IF(OR(F114="",G114="",H114=""),"",IFERROR(ABS(H114-F114)/ABS(F114-G114),""))</f>
        <v/>
      </c>
      <c r="M114" s="22">
        <f>IF(OR(D114="",F114="",G114="",I114=""),"",IFERROR(IF(D114="Short",(F114-I114)/(G114-F114),(I114-F114)/(F114-G114))-N(K114),""))</f>
        <v/>
      </c>
      <c r="N114" s="18"/>
      <c r="O114" s="18"/>
      <c r="P114" s="18"/>
      <c r="Q114" s="9"/>
      <c r="R114" s="21" t="e">
        <f>IF(M114="",NA(),SUM($M$5:M114))</f>
        <v>#N/A</v>
      </c>
      <c r="S114" s="21">
        <f>IF(M114="","",IF(M114&gt;0,1,0))</f>
        <v/>
      </c>
      <c r="T114" s="21">
        <f>IF(M114="","",IF(OR(Dashboard!$C$6="All",B114=Dashboard!$C$6),1,0))</f>
        <v/>
      </c>
      <c r="U114" s="21">
        <f>IF(M114="","",IF(M114&lt;=0,IF(ISNUMBER(U113),U113,0)+1,0))</f>
        <v/>
      </c>
    </row>
    <row r="115" spans="1:21">
      <c r="A115" s="17"/>
      <c r="B115" s="18"/>
      <c r="C115" s="18"/>
      <c r="D115" s="18"/>
      <c r="E115" s="18"/>
      <c r="F115" s="19"/>
      <c r="G115" s="19"/>
      <c r="H115" s="19"/>
      <c r="I115" s="19"/>
      <c r="J115" s="20"/>
      <c r="K115" s="19"/>
      <c r="L115" s="21">
        <f>IF(OR(F115="",G115="",H115=""),"",IFERROR(ABS(H115-F115)/ABS(F115-G115),""))</f>
        <v/>
      </c>
      <c r="M115" s="22">
        <f>IF(OR(D115="",F115="",G115="",I115=""),"",IFERROR(IF(D115="Short",(F115-I115)/(G115-F115),(I115-F115)/(F115-G115))-N(K115),""))</f>
        <v/>
      </c>
      <c r="N115" s="18"/>
      <c r="O115" s="18"/>
      <c r="P115" s="18"/>
      <c r="Q115" s="9"/>
      <c r="R115" s="21" t="e">
        <f>IF(M115="",NA(),SUM($M$5:M115))</f>
        <v>#N/A</v>
      </c>
      <c r="S115" s="21">
        <f>IF(M115="","",IF(M115&gt;0,1,0))</f>
        <v/>
      </c>
      <c r="T115" s="21">
        <f>IF(M115="","",IF(OR(Dashboard!$C$6="All",B115=Dashboard!$C$6),1,0))</f>
        <v/>
      </c>
      <c r="U115" s="21">
        <f>IF(M115="","",IF(M115&lt;=0,IF(ISNUMBER(U114),U114,0)+1,0))</f>
        <v/>
      </c>
    </row>
    <row r="116" spans="1:21">
      <c r="A116" s="17"/>
      <c r="B116" s="18"/>
      <c r="C116" s="18"/>
      <c r="D116" s="18"/>
      <c r="E116" s="18"/>
      <c r="F116" s="19"/>
      <c r="G116" s="19"/>
      <c r="H116" s="19"/>
      <c r="I116" s="19"/>
      <c r="J116" s="20"/>
      <c r="K116" s="19"/>
      <c r="L116" s="21">
        <f>IF(OR(F116="",G116="",H116=""),"",IFERROR(ABS(H116-F116)/ABS(F116-G116),""))</f>
        <v/>
      </c>
      <c r="M116" s="22">
        <f>IF(OR(D116="",F116="",G116="",I116=""),"",IFERROR(IF(D116="Short",(F116-I116)/(G116-F116),(I116-F116)/(F116-G116))-N(K116),""))</f>
        <v/>
      </c>
      <c r="N116" s="18"/>
      <c r="O116" s="18"/>
      <c r="P116" s="18"/>
      <c r="Q116" s="9"/>
      <c r="R116" s="21" t="e">
        <f>IF(M116="",NA(),SUM($M$5:M116))</f>
        <v>#N/A</v>
      </c>
      <c r="S116" s="21">
        <f>IF(M116="","",IF(M116&gt;0,1,0))</f>
        <v/>
      </c>
      <c r="T116" s="21">
        <f>IF(M116="","",IF(OR(Dashboard!$C$6="All",B116=Dashboard!$C$6),1,0))</f>
        <v/>
      </c>
      <c r="U116" s="21">
        <f>IF(M116="","",IF(M116&lt;=0,IF(ISNUMBER(U115),U115,0)+1,0))</f>
        <v/>
      </c>
    </row>
    <row r="117" spans="1:21">
      <c r="A117" s="17"/>
      <c r="B117" s="18"/>
      <c r="C117" s="18"/>
      <c r="D117" s="18"/>
      <c r="E117" s="18"/>
      <c r="F117" s="19"/>
      <c r="G117" s="19"/>
      <c r="H117" s="19"/>
      <c r="I117" s="19"/>
      <c r="J117" s="20"/>
      <c r="K117" s="19"/>
      <c r="L117" s="21">
        <f>IF(OR(F117="",G117="",H117=""),"",IFERROR(ABS(H117-F117)/ABS(F117-G117),""))</f>
        <v/>
      </c>
      <c r="M117" s="22">
        <f>IF(OR(D117="",F117="",G117="",I117=""),"",IFERROR(IF(D117="Short",(F117-I117)/(G117-F117),(I117-F117)/(F117-G117))-N(K117),""))</f>
        <v/>
      </c>
      <c r="N117" s="18"/>
      <c r="O117" s="18"/>
      <c r="P117" s="18"/>
      <c r="Q117" s="9"/>
      <c r="R117" s="21" t="e">
        <f>IF(M117="",NA(),SUM($M$5:M117))</f>
        <v>#N/A</v>
      </c>
      <c r="S117" s="21">
        <f>IF(M117="","",IF(M117&gt;0,1,0))</f>
        <v/>
      </c>
      <c r="T117" s="21">
        <f>IF(M117="","",IF(OR(Dashboard!$C$6="All",B117=Dashboard!$C$6),1,0))</f>
        <v/>
      </c>
      <c r="U117" s="21">
        <f>IF(M117="","",IF(M117&lt;=0,IF(ISNUMBER(U116),U116,0)+1,0))</f>
        <v/>
      </c>
    </row>
    <row r="118" spans="1:21">
      <c r="A118" s="17"/>
      <c r="B118" s="18"/>
      <c r="C118" s="18"/>
      <c r="D118" s="18"/>
      <c r="E118" s="18"/>
      <c r="F118" s="19"/>
      <c r="G118" s="19"/>
      <c r="H118" s="19"/>
      <c r="I118" s="19"/>
      <c r="J118" s="20"/>
      <c r="K118" s="19"/>
      <c r="L118" s="21">
        <f>IF(OR(F118="",G118="",H118=""),"",IFERROR(ABS(H118-F118)/ABS(F118-G118),""))</f>
        <v/>
      </c>
      <c r="M118" s="22">
        <f>IF(OR(D118="",F118="",G118="",I118=""),"",IFERROR(IF(D118="Short",(F118-I118)/(G118-F118),(I118-F118)/(F118-G118))-N(K118),""))</f>
        <v/>
      </c>
      <c r="N118" s="18"/>
      <c r="O118" s="18"/>
      <c r="P118" s="18"/>
      <c r="Q118" s="9"/>
      <c r="R118" s="21" t="e">
        <f>IF(M118="",NA(),SUM($M$5:M118))</f>
        <v>#N/A</v>
      </c>
      <c r="S118" s="21">
        <f>IF(M118="","",IF(M118&gt;0,1,0))</f>
        <v/>
      </c>
      <c r="T118" s="21">
        <f>IF(M118="","",IF(OR(Dashboard!$C$6="All",B118=Dashboard!$C$6),1,0))</f>
        <v/>
      </c>
      <c r="U118" s="21">
        <f>IF(M118="","",IF(M118&lt;=0,IF(ISNUMBER(U117),U117,0)+1,0))</f>
        <v/>
      </c>
    </row>
    <row r="119" spans="1:21">
      <c r="A119" s="17"/>
      <c r="B119" s="18"/>
      <c r="C119" s="18"/>
      <c r="D119" s="18"/>
      <c r="E119" s="18"/>
      <c r="F119" s="19"/>
      <c r="G119" s="19"/>
      <c r="H119" s="19"/>
      <c r="I119" s="19"/>
      <c r="J119" s="20"/>
      <c r="K119" s="19"/>
      <c r="L119" s="21">
        <f>IF(OR(F119="",G119="",H119=""),"",IFERROR(ABS(H119-F119)/ABS(F119-G119),""))</f>
        <v/>
      </c>
      <c r="M119" s="22">
        <f>IF(OR(D119="",F119="",G119="",I119=""),"",IFERROR(IF(D119="Short",(F119-I119)/(G119-F119),(I119-F119)/(F119-G119))-N(K119),""))</f>
        <v/>
      </c>
      <c r="N119" s="18"/>
      <c r="O119" s="18"/>
      <c r="P119" s="18"/>
      <c r="Q119" s="9"/>
      <c r="R119" s="21" t="e">
        <f>IF(M119="",NA(),SUM($M$5:M119))</f>
        <v>#N/A</v>
      </c>
      <c r="S119" s="21">
        <f>IF(M119="","",IF(M119&gt;0,1,0))</f>
        <v/>
      </c>
      <c r="T119" s="21">
        <f>IF(M119="","",IF(OR(Dashboard!$C$6="All",B119=Dashboard!$C$6),1,0))</f>
        <v/>
      </c>
      <c r="U119" s="21">
        <f>IF(M119="","",IF(M119&lt;=0,IF(ISNUMBER(U118),U118,0)+1,0))</f>
        <v/>
      </c>
    </row>
    <row r="120" spans="1:21">
      <c r="A120" s="17"/>
      <c r="B120" s="18"/>
      <c r="C120" s="18"/>
      <c r="D120" s="18"/>
      <c r="E120" s="18"/>
      <c r="F120" s="19"/>
      <c r="G120" s="19"/>
      <c r="H120" s="19"/>
      <c r="I120" s="19"/>
      <c r="J120" s="20"/>
      <c r="K120" s="19"/>
      <c r="L120" s="21">
        <f>IF(OR(F120="",G120="",H120=""),"",IFERROR(ABS(H120-F120)/ABS(F120-G120),""))</f>
        <v/>
      </c>
      <c r="M120" s="22">
        <f>IF(OR(D120="",F120="",G120="",I120=""),"",IFERROR(IF(D120="Short",(F120-I120)/(G120-F120),(I120-F120)/(F120-G120))-N(K120),""))</f>
        <v/>
      </c>
      <c r="N120" s="18"/>
      <c r="O120" s="18"/>
      <c r="P120" s="18"/>
      <c r="Q120" s="9"/>
      <c r="R120" s="21" t="e">
        <f>IF(M120="",NA(),SUM($M$5:M120))</f>
        <v>#N/A</v>
      </c>
      <c r="S120" s="21">
        <f>IF(M120="","",IF(M120&gt;0,1,0))</f>
        <v/>
      </c>
      <c r="T120" s="21">
        <f>IF(M120="","",IF(OR(Dashboard!$C$6="All",B120=Dashboard!$C$6),1,0))</f>
        <v/>
      </c>
      <c r="U120" s="21">
        <f>IF(M120="","",IF(M120&lt;=0,IF(ISNUMBER(U119),U119,0)+1,0))</f>
        <v/>
      </c>
    </row>
    <row r="121" spans="1:21">
      <c r="A121" s="17"/>
      <c r="B121" s="18"/>
      <c r="C121" s="18"/>
      <c r="D121" s="18"/>
      <c r="E121" s="18"/>
      <c r="F121" s="19"/>
      <c r="G121" s="19"/>
      <c r="H121" s="19"/>
      <c r="I121" s="19"/>
      <c r="J121" s="20"/>
      <c r="K121" s="19"/>
      <c r="L121" s="21">
        <f>IF(OR(F121="",G121="",H121=""),"",IFERROR(ABS(H121-F121)/ABS(F121-G121),""))</f>
        <v/>
      </c>
      <c r="M121" s="22">
        <f>IF(OR(D121="",F121="",G121="",I121=""),"",IFERROR(IF(D121="Short",(F121-I121)/(G121-F121),(I121-F121)/(F121-G121))-N(K121),""))</f>
        <v/>
      </c>
      <c r="N121" s="18"/>
      <c r="O121" s="18"/>
      <c r="P121" s="18"/>
      <c r="Q121" s="9"/>
      <c r="R121" s="21" t="e">
        <f>IF(M121="",NA(),SUM($M$5:M121))</f>
        <v>#N/A</v>
      </c>
      <c r="S121" s="21">
        <f>IF(M121="","",IF(M121&gt;0,1,0))</f>
        <v/>
      </c>
      <c r="T121" s="21">
        <f>IF(M121="","",IF(OR(Dashboard!$C$6="All",B121=Dashboard!$C$6),1,0))</f>
        <v/>
      </c>
      <c r="U121" s="21">
        <f>IF(M121="","",IF(M121&lt;=0,IF(ISNUMBER(U120),U120,0)+1,0))</f>
        <v/>
      </c>
    </row>
    <row r="122" spans="1:21">
      <c r="A122" s="17"/>
      <c r="B122" s="18"/>
      <c r="C122" s="18"/>
      <c r="D122" s="18"/>
      <c r="E122" s="18"/>
      <c r="F122" s="19"/>
      <c r="G122" s="19"/>
      <c r="H122" s="19"/>
      <c r="I122" s="19"/>
      <c r="J122" s="20"/>
      <c r="K122" s="19"/>
      <c r="L122" s="21">
        <f>IF(OR(F122="",G122="",H122=""),"",IFERROR(ABS(H122-F122)/ABS(F122-G122),""))</f>
        <v/>
      </c>
      <c r="M122" s="22">
        <f>IF(OR(D122="",F122="",G122="",I122=""),"",IFERROR(IF(D122="Short",(F122-I122)/(G122-F122),(I122-F122)/(F122-G122))-N(K122),""))</f>
        <v/>
      </c>
      <c r="N122" s="18"/>
      <c r="O122" s="18"/>
      <c r="P122" s="18"/>
      <c r="Q122" s="9"/>
      <c r="R122" s="21" t="e">
        <f>IF(M122="",NA(),SUM($M$5:M122))</f>
        <v>#N/A</v>
      </c>
      <c r="S122" s="21">
        <f>IF(M122="","",IF(M122&gt;0,1,0))</f>
        <v/>
      </c>
      <c r="T122" s="21">
        <f>IF(M122="","",IF(OR(Dashboard!$C$6="All",B122=Dashboard!$C$6),1,0))</f>
        <v/>
      </c>
      <c r="U122" s="21">
        <f>IF(M122="","",IF(M122&lt;=0,IF(ISNUMBER(U121),U121,0)+1,0))</f>
        <v/>
      </c>
    </row>
    <row r="123" spans="1:21">
      <c r="A123" s="17"/>
      <c r="B123" s="18"/>
      <c r="C123" s="18"/>
      <c r="D123" s="18"/>
      <c r="E123" s="18"/>
      <c r="F123" s="19"/>
      <c r="G123" s="19"/>
      <c r="H123" s="19"/>
      <c r="I123" s="19"/>
      <c r="J123" s="20"/>
      <c r="K123" s="19"/>
      <c r="L123" s="21">
        <f>IF(OR(F123="",G123="",H123=""),"",IFERROR(ABS(H123-F123)/ABS(F123-G123),""))</f>
        <v/>
      </c>
      <c r="M123" s="22">
        <f>IF(OR(D123="",F123="",G123="",I123=""),"",IFERROR(IF(D123="Short",(F123-I123)/(G123-F123),(I123-F123)/(F123-G123))-N(K123),""))</f>
        <v/>
      </c>
      <c r="N123" s="18"/>
      <c r="O123" s="18"/>
      <c r="P123" s="18"/>
      <c r="Q123" s="9"/>
      <c r="R123" s="21" t="e">
        <f>IF(M123="",NA(),SUM($M$5:M123))</f>
        <v>#N/A</v>
      </c>
      <c r="S123" s="21">
        <f>IF(M123="","",IF(M123&gt;0,1,0))</f>
        <v/>
      </c>
      <c r="T123" s="21">
        <f>IF(M123="","",IF(OR(Dashboard!$C$6="All",B123=Dashboard!$C$6),1,0))</f>
        <v/>
      </c>
      <c r="U123" s="21">
        <f>IF(M123="","",IF(M123&lt;=0,IF(ISNUMBER(U122),U122,0)+1,0))</f>
        <v/>
      </c>
    </row>
    <row r="124" spans="1:21">
      <c r="A124" s="17"/>
      <c r="B124" s="18"/>
      <c r="C124" s="18"/>
      <c r="D124" s="18"/>
      <c r="E124" s="18"/>
      <c r="F124" s="19"/>
      <c r="G124" s="19"/>
      <c r="H124" s="19"/>
      <c r="I124" s="19"/>
      <c r="J124" s="20"/>
      <c r="K124" s="19"/>
      <c r="L124" s="21">
        <f>IF(OR(F124="",G124="",H124=""),"",IFERROR(ABS(H124-F124)/ABS(F124-G124),""))</f>
        <v/>
      </c>
      <c r="M124" s="22">
        <f>IF(OR(D124="",F124="",G124="",I124=""),"",IFERROR(IF(D124="Short",(F124-I124)/(G124-F124),(I124-F124)/(F124-G124))-N(K124),""))</f>
        <v/>
      </c>
      <c r="N124" s="18"/>
      <c r="O124" s="18"/>
      <c r="P124" s="18"/>
      <c r="Q124" s="9"/>
      <c r="R124" s="21" t="e">
        <f>IF(M124="",NA(),SUM($M$5:M124))</f>
        <v>#N/A</v>
      </c>
      <c r="S124" s="21">
        <f>IF(M124="","",IF(M124&gt;0,1,0))</f>
        <v/>
      </c>
      <c r="T124" s="21">
        <f>IF(M124="","",IF(OR(Dashboard!$C$6="All",B124=Dashboard!$C$6),1,0))</f>
        <v/>
      </c>
      <c r="U124" s="21">
        <f>IF(M124="","",IF(M124&lt;=0,IF(ISNUMBER(U123),U123,0)+1,0))</f>
        <v/>
      </c>
    </row>
    <row r="125" spans="1:21">
      <c r="A125" s="17"/>
      <c r="B125" s="18"/>
      <c r="C125" s="18"/>
      <c r="D125" s="18"/>
      <c r="E125" s="18"/>
      <c r="F125" s="19"/>
      <c r="G125" s="19"/>
      <c r="H125" s="19"/>
      <c r="I125" s="19"/>
      <c r="J125" s="20"/>
      <c r="K125" s="19"/>
      <c r="L125" s="21">
        <f>IF(OR(F125="",G125="",H125=""),"",IFERROR(ABS(H125-F125)/ABS(F125-G125),""))</f>
        <v/>
      </c>
      <c r="M125" s="22">
        <f>IF(OR(D125="",F125="",G125="",I125=""),"",IFERROR(IF(D125="Short",(F125-I125)/(G125-F125),(I125-F125)/(F125-G125))-N(K125),""))</f>
        <v/>
      </c>
      <c r="N125" s="18"/>
      <c r="O125" s="18"/>
      <c r="P125" s="18"/>
      <c r="Q125" s="9"/>
      <c r="R125" s="21" t="e">
        <f>IF(M125="",NA(),SUM($M$5:M125))</f>
        <v>#N/A</v>
      </c>
      <c r="S125" s="21">
        <f>IF(M125="","",IF(M125&gt;0,1,0))</f>
        <v/>
      </c>
      <c r="T125" s="21">
        <f>IF(M125="","",IF(OR(Dashboard!$C$6="All",B125=Dashboard!$C$6),1,0))</f>
        <v/>
      </c>
      <c r="U125" s="21">
        <f>IF(M125="","",IF(M125&lt;=0,IF(ISNUMBER(U124),U124,0)+1,0))</f>
        <v/>
      </c>
    </row>
    <row r="126" spans="1:21">
      <c r="A126" s="17"/>
      <c r="B126" s="18"/>
      <c r="C126" s="18"/>
      <c r="D126" s="18"/>
      <c r="E126" s="18"/>
      <c r="F126" s="19"/>
      <c r="G126" s="19"/>
      <c r="H126" s="19"/>
      <c r="I126" s="19"/>
      <c r="J126" s="20"/>
      <c r="K126" s="19"/>
      <c r="L126" s="21">
        <f>IF(OR(F126="",G126="",H126=""),"",IFERROR(ABS(H126-F126)/ABS(F126-G126),""))</f>
        <v/>
      </c>
      <c r="M126" s="22">
        <f>IF(OR(D126="",F126="",G126="",I126=""),"",IFERROR(IF(D126="Short",(F126-I126)/(G126-F126),(I126-F126)/(F126-G126))-N(K126),""))</f>
        <v/>
      </c>
      <c r="N126" s="18"/>
      <c r="O126" s="18"/>
      <c r="P126" s="18"/>
      <c r="Q126" s="9"/>
      <c r="R126" s="21" t="e">
        <f>IF(M126="",NA(),SUM($M$5:M126))</f>
        <v>#N/A</v>
      </c>
      <c r="S126" s="21">
        <f>IF(M126="","",IF(M126&gt;0,1,0))</f>
        <v/>
      </c>
      <c r="T126" s="21">
        <f>IF(M126="","",IF(OR(Dashboard!$C$6="All",B126=Dashboard!$C$6),1,0))</f>
        <v/>
      </c>
      <c r="U126" s="21">
        <f>IF(M126="","",IF(M126&lt;=0,IF(ISNUMBER(U125),U125,0)+1,0))</f>
        <v/>
      </c>
    </row>
    <row r="127" spans="1:21">
      <c r="A127" s="17"/>
      <c r="B127" s="18"/>
      <c r="C127" s="18"/>
      <c r="D127" s="18"/>
      <c r="E127" s="18"/>
      <c r="F127" s="19"/>
      <c r="G127" s="19"/>
      <c r="H127" s="19"/>
      <c r="I127" s="19"/>
      <c r="J127" s="20"/>
      <c r="K127" s="19"/>
      <c r="L127" s="21">
        <f>IF(OR(F127="",G127="",H127=""),"",IFERROR(ABS(H127-F127)/ABS(F127-G127),""))</f>
        <v/>
      </c>
      <c r="M127" s="22">
        <f>IF(OR(D127="",F127="",G127="",I127=""),"",IFERROR(IF(D127="Short",(F127-I127)/(G127-F127),(I127-F127)/(F127-G127))-N(K127),""))</f>
        <v/>
      </c>
      <c r="N127" s="18"/>
      <c r="O127" s="18"/>
      <c r="P127" s="18"/>
      <c r="Q127" s="9"/>
      <c r="R127" s="21" t="e">
        <f>IF(M127="",NA(),SUM($M$5:M127))</f>
        <v>#N/A</v>
      </c>
      <c r="S127" s="21">
        <f>IF(M127="","",IF(M127&gt;0,1,0))</f>
        <v/>
      </c>
      <c r="T127" s="21">
        <f>IF(M127="","",IF(OR(Dashboard!$C$6="All",B127=Dashboard!$C$6),1,0))</f>
        <v/>
      </c>
      <c r="U127" s="21">
        <f>IF(M127="","",IF(M127&lt;=0,IF(ISNUMBER(U126),U126,0)+1,0))</f>
        <v/>
      </c>
    </row>
    <row r="128" spans="1:21">
      <c r="A128" s="17"/>
      <c r="B128" s="18"/>
      <c r="C128" s="18"/>
      <c r="D128" s="18"/>
      <c r="E128" s="18"/>
      <c r="F128" s="19"/>
      <c r="G128" s="19"/>
      <c r="H128" s="19"/>
      <c r="I128" s="19"/>
      <c r="J128" s="20"/>
      <c r="K128" s="19"/>
      <c r="L128" s="21">
        <f>IF(OR(F128="",G128="",H128=""),"",IFERROR(ABS(H128-F128)/ABS(F128-G128),""))</f>
        <v/>
      </c>
      <c r="M128" s="22">
        <f>IF(OR(D128="",F128="",G128="",I128=""),"",IFERROR(IF(D128="Short",(F128-I128)/(G128-F128),(I128-F128)/(F128-G128))-N(K128),""))</f>
        <v/>
      </c>
      <c r="N128" s="18"/>
      <c r="O128" s="18"/>
      <c r="P128" s="18"/>
      <c r="Q128" s="9"/>
      <c r="R128" s="21" t="e">
        <f>IF(M128="",NA(),SUM($M$5:M128))</f>
        <v>#N/A</v>
      </c>
      <c r="S128" s="21">
        <f>IF(M128="","",IF(M128&gt;0,1,0))</f>
        <v/>
      </c>
      <c r="T128" s="21">
        <f>IF(M128="","",IF(OR(Dashboard!$C$6="All",B128=Dashboard!$C$6),1,0))</f>
        <v/>
      </c>
      <c r="U128" s="21">
        <f>IF(M128="","",IF(M128&lt;=0,IF(ISNUMBER(U127),U127,0)+1,0))</f>
        <v/>
      </c>
    </row>
    <row r="129" spans="1:21">
      <c r="A129" s="17"/>
      <c r="B129" s="18"/>
      <c r="C129" s="18"/>
      <c r="D129" s="18"/>
      <c r="E129" s="18"/>
      <c r="F129" s="19"/>
      <c r="G129" s="19"/>
      <c r="H129" s="19"/>
      <c r="I129" s="19"/>
      <c r="J129" s="20"/>
      <c r="K129" s="19"/>
      <c r="L129" s="21">
        <f>IF(OR(F129="",G129="",H129=""),"",IFERROR(ABS(H129-F129)/ABS(F129-G129),""))</f>
        <v/>
      </c>
      <c r="M129" s="22">
        <f>IF(OR(D129="",F129="",G129="",I129=""),"",IFERROR(IF(D129="Short",(F129-I129)/(G129-F129),(I129-F129)/(F129-G129))-N(K129),""))</f>
        <v/>
      </c>
      <c r="N129" s="18"/>
      <c r="O129" s="18"/>
      <c r="P129" s="18"/>
      <c r="Q129" s="9"/>
      <c r="R129" s="21" t="e">
        <f>IF(M129="",NA(),SUM($M$5:M129))</f>
        <v>#N/A</v>
      </c>
      <c r="S129" s="21">
        <f>IF(M129="","",IF(M129&gt;0,1,0))</f>
        <v/>
      </c>
      <c r="T129" s="21">
        <f>IF(M129="","",IF(OR(Dashboard!$C$6="All",B129=Dashboard!$C$6),1,0))</f>
        <v/>
      </c>
      <c r="U129" s="21">
        <f>IF(M129="","",IF(M129&lt;=0,IF(ISNUMBER(U128),U128,0)+1,0))</f>
        <v/>
      </c>
    </row>
    <row r="130" spans="1:21">
      <c r="A130" s="17"/>
      <c r="B130" s="18"/>
      <c r="C130" s="18"/>
      <c r="D130" s="18"/>
      <c r="E130" s="18"/>
      <c r="F130" s="19"/>
      <c r="G130" s="19"/>
      <c r="H130" s="19"/>
      <c r="I130" s="19"/>
      <c r="J130" s="20"/>
      <c r="K130" s="19"/>
      <c r="L130" s="21">
        <f>IF(OR(F130="",G130="",H130=""),"",IFERROR(ABS(H130-F130)/ABS(F130-G130),""))</f>
        <v/>
      </c>
      <c r="M130" s="22">
        <f>IF(OR(D130="",F130="",G130="",I130=""),"",IFERROR(IF(D130="Short",(F130-I130)/(G130-F130),(I130-F130)/(F130-G130))-N(K130),""))</f>
        <v/>
      </c>
      <c r="N130" s="18"/>
      <c r="O130" s="18"/>
      <c r="P130" s="18"/>
      <c r="Q130" s="9"/>
      <c r="R130" s="21" t="e">
        <f>IF(M130="",NA(),SUM($M$5:M130))</f>
        <v>#N/A</v>
      </c>
      <c r="S130" s="21">
        <f>IF(M130="","",IF(M130&gt;0,1,0))</f>
        <v/>
      </c>
      <c r="T130" s="21">
        <f>IF(M130="","",IF(OR(Dashboard!$C$6="All",B130=Dashboard!$C$6),1,0))</f>
        <v/>
      </c>
      <c r="U130" s="21">
        <f>IF(M130="","",IF(M130&lt;=0,IF(ISNUMBER(U129),U129,0)+1,0))</f>
        <v/>
      </c>
    </row>
    <row r="131" spans="1:21">
      <c r="A131" s="17"/>
      <c r="B131" s="18"/>
      <c r="C131" s="18"/>
      <c r="D131" s="18"/>
      <c r="E131" s="18"/>
      <c r="F131" s="19"/>
      <c r="G131" s="19"/>
      <c r="H131" s="19"/>
      <c r="I131" s="19"/>
      <c r="J131" s="20"/>
      <c r="K131" s="19"/>
      <c r="L131" s="21">
        <f>IF(OR(F131="",G131="",H131=""),"",IFERROR(ABS(H131-F131)/ABS(F131-G131),""))</f>
        <v/>
      </c>
      <c r="M131" s="22">
        <f>IF(OR(D131="",F131="",G131="",I131=""),"",IFERROR(IF(D131="Short",(F131-I131)/(G131-F131),(I131-F131)/(F131-G131))-N(K131),""))</f>
        <v/>
      </c>
      <c r="N131" s="18"/>
      <c r="O131" s="18"/>
      <c r="P131" s="18"/>
      <c r="Q131" s="9"/>
      <c r="R131" s="21" t="e">
        <f>IF(M131="",NA(),SUM($M$5:M131))</f>
        <v>#N/A</v>
      </c>
      <c r="S131" s="21">
        <f>IF(M131="","",IF(M131&gt;0,1,0))</f>
        <v/>
      </c>
      <c r="T131" s="21">
        <f>IF(M131="","",IF(OR(Dashboard!$C$6="All",B131=Dashboard!$C$6),1,0))</f>
        <v/>
      </c>
      <c r="U131" s="21">
        <f>IF(M131="","",IF(M131&lt;=0,IF(ISNUMBER(U130),U130,0)+1,0))</f>
        <v/>
      </c>
    </row>
    <row r="132" spans="1:21">
      <c r="A132" s="17"/>
      <c r="B132" s="18"/>
      <c r="C132" s="18"/>
      <c r="D132" s="18"/>
      <c r="E132" s="18"/>
      <c r="F132" s="19"/>
      <c r="G132" s="19"/>
      <c r="H132" s="19"/>
      <c r="I132" s="19"/>
      <c r="J132" s="20"/>
      <c r="K132" s="19"/>
      <c r="L132" s="21">
        <f>IF(OR(F132="",G132="",H132=""),"",IFERROR(ABS(H132-F132)/ABS(F132-G132),""))</f>
        <v/>
      </c>
      <c r="M132" s="22">
        <f>IF(OR(D132="",F132="",G132="",I132=""),"",IFERROR(IF(D132="Short",(F132-I132)/(G132-F132),(I132-F132)/(F132-G132))-N(K132),""))</f>
        <v/>
      </c>
      <c r="N132" s="18"/>
      <c r="O132" s="18"/>
      <c r="P132" s="18"/>
      <c r="Q132" s="9"/>
      <c r="R132" s="21" t="e">
        <f>IF(M132="",NA(),SUM($M$5:M132))</f>
        <v>#N/A</v>
      </c>
      <c r="S132" s="21">
        <f>IF(M132="","",IF(M132&gt;0,1,0))</f>
        <v/>
      </c>
      <c r="T132" s="21">
        <f>IF(M132="","",IF(OR(Dashboard!$C$6="All",B132=Dashboard!$C$6),1,0))</f>
        <v/>
      </c>
      <c r="U132" s="21">
        <f>IF(M132="","",IF(M132&lt;=0,IF(ISNUMBER(U131),U131,0)+1,0))</f>
        <v/>
      </c>
    </row>
    <row r="133" spans="1:21">
      <c r="A133" s="17"/>
      <c r="B133" s="18"/>
      <c r="C133" s="18"/>
      <c r="D133" s="18"/>
      <c r="E133" s="18"/>
      <c r="F133" s="19"/>
      <c r="G133" s="19"/>
      <c r="H133" s="19"/>
      <c r="I133" s="19"/>
      <c r="J133" s="20"/>
      <c r="K133" s="19"/>
      <c r="L133" s="21">
        <f>IF(OR(F133="",G133="",H133=""),"",IFERROR(ABS(H133-F133)/ABS(F133-G133),""))</f>
        <v/>
      </c>
      <c r="M133" s="22">
        <f>IF(OR(D133="",F133="",G133="",I133=""),"",IFERROR(IF(D133="Short",(F133-I133)/(G133-F133),(I133-F133)/(F133-G133))-N(K133),""))</f>
        <v/>
      </c>
      <c r="N133" s="18"/>
      <c r="O133" s="18"/>
      <c r="P133" s="18"/>
      <c r="Q133" s="9"/>
      <c r="R133" s="21" t="e">
        <f>IF(M133="",NA(),SUM($M$5:M133))</f>
        <v>#N/A</v>
      </c>
      <c r="S133" s="21">
        <f>IF(M133="","",IF(M133&gt;0,1,0))</f>
        <v/>
      </c>
      <c r="T133" s="21">
        <f>IF(M133="","",IF(OR(Dashboard!$C$6="All",B133=Dashboard!$C$6),1,0))</f>
        <v/>
      </c>
      <c r="U133" s="21">
        <f>IF(M133="","",IF(M133&lt;=0,IF(ISNUMBER(U132),U132,0)+1,0))</f>
        <v/>
      </c>
    </row>
    <row r="134" spans="1:21">
      <c r="A134" s="17"/>
      <c r="B134" s="18"/>
      <c r="C134" s="18"/>
      <c r="D134" s="18"/>
      <c r="E134" s="18"/>
      <c r="F134" s="19"/>
      <c r="G134" s="19"/>
      <c r="H134" s="19"/>
      <c r="I134" s="19"/>
      <c r="J134" s="20"/>
      <c r="K134" s="19"/>
      <c r="L134" s="21">
        <f>IF(OR(F134="",G134="",H134=""),"",IFERROR(ABS(H134-F134)/ABS(F134-G134),""))</f>
        <v/>
      </c>
      <c r="M134" s="22">
        <f>IF(OR(D134="",F134="",G134="",I134=""),"",IFERROR(IF(D134="Short",(F134-I134)/(G134-F134),(I134-F134)/(F134-G134))-N(K134),""))</f>
        <v/>
      </c>
      <c r="N134" s="18"/>
      <c r="O134" s="18"/>
      <c r="P134" s="18"/>
      <c r="Q134" s="9"/>
      <c r="R134" s="21" t="e">
        <f>IF(M134="",NA(),SUM($M$5:M134))</f>
        <v>#N/A</v>
      </c>
      <c r="S134" s="21">
        <f>IF(M134="","",IF(M134&gt;0,1,0))</f>
        <v/>
      </c>
      <c r="T134" s="21">
        <f>IF(M134="","",IF(OR(Dashboard!$C$6="All",B134=Dashboard!$C$6),1,0))</f>
        <v/>
      </c>
      <c r="U134" s="21">
        <f>IF(M134="","",IF(M134&lt;=0,IF(ISNUMBER(U133),U133,0)+1,0))</f>
        <v/>
      </c>
    </row>
    <row r="135" spans="1:21">
      <c r="A135" s="17"/>
      <c r="B135" s="18"/>
      <c r="C135" s="18"/>
      <c r="D135" s="18"/>
      <c r="E135" s="18"/>
      <c r="F135" s="19"/>
      <c r="G135" s="19"/>
      <c r="H135" s="19"/>
      <c r="I135" s="19"/>
      <c r="J135" s="20"/>
      <c r="K135" s="19"/>
      <c r="L135" s="21">
        <f>IF(OR(F135="",G135="",H135=""),"",IFERROR(ABS(H135-F135)/ABS(F135-G135),""))</f>
        <v/>
      </c>
      <c r="M135" s="22">
        <f>IF(OR(D135="",F135="",G135="",I135=""),"",IFERROR(IF(D135="Short",(F135-I135)/(G135-F135),(I135-F135)/(F135-G135))-N(K135),""))</f>
        <v/>
      </c>
      <c r="N135" s="18"/>
      <c r="O135" s="18"/>
      <c r="P135" s="18"/>
      <c r="Q135" s="9"/>
      <c r="R135" s="21" t="e">
        <f>IF(M135="",NA(),SUM($M$5:M135))</f>
        <v>#N/A</v>
      </c>
      <c r="S135" s="21">
        <f>IF(M135="","",IF(M135&gt;0,1,0))</f>
        <v/>
      </c>
      <c r="T135" s="21">
        <f>IF(M135="","",IF(OR(Dashboard!$C$6="All",B135=Dashboard!$C$6),1,0))</f>
        <v/>
      </c>
      <c r="U135" s="21">
        <f>IF(M135="","",IF(M135&lt;=0,IF(ISNUMBER(U134),U134,0)+1,0))</f>
        <v/>
      </c>
    </row>
    <row r="136" spans="1:21">
      <c r="A136" s="17"/>
      <c r="B136" s="18"/>
      <c r="C136" s="18"/>
      <c r="D136" s="18"/>
      <c r="E136" s="18"/>
      <c r="F136" s="19"/>
      <c r="G136" s="19"/>
      <c r="H136" s="19"/>
      <c r="I136" s="19"/>
      <c r="J136" s="20"/>
      <c r="K136" s="19"/>
      <c r="L136" s="21">
        <f>IF(OR(F136="",G136="",H136=""),"",IFERROR(ABS(H136-F136)/ABS(F136-G136),""))</f>
        <v/>
      </c>
      <c r="M136" s="22">
        <f>IF(OR(D136="",F136="",G136="",I136=""),"",IFERROR(IF(D136="Short",(F136-I136)/(G136-F136),(I136-F136)/(F136-G136))-N(K136),""))</f>
        <v/>
      </c>
      <c r="N136" s="18"/>
      <c r="O136" s="18"/>
      <c r="P136" s="18"/>
      <c r="Q136" s="9"/>
      <c r="R136" s="21" t="e">
        <f>IF(M136="",NA(),SUM($M$5:M136))</f>
        <v>#N/A</v>
      </c>
      <c r="S136" s="21">
        <f>IF(M136="","",IF(M136&gt;0,1,0))</f>
        <v/>
      </c>
      <c r="T136" s="21">
        <f>IF(M136="","",IF(OR(Dashboard!$C$6="All",B136=Dashboard!$C$6),1,0))</f>
        <v/>
      </c>
      <c r="U136" s="21">
        <f>IF(M136="","",IF(M136&lt;=0,IF(ISNUMBER(U135),U135,0)+1,0))</f>
        <v/>
      </c>
    </row>
    <row r="137" spans="1:21">
      <c r="A137" s="17"/>
      <c r="B137" s="18"/>
      <c r="C137" s="18"/>
      <c r="D137" s="18"/>
      <c r="E137" s="18"/>
      <c r="F137" s="19"/>
      <c r="G137" s="19"/>
      <c r="H137" s="19"/>
      <c r="I137" s="19"/>
      <c r="J137" s="20"/>
      <c r="K137" s="19"/>
      <c r="L137" s="21">
        <f>IF(OR(F137="",G137="",H137=""),"",IFERROR(ABS(H137-F137)/ABS(F137-G137),""))</f>
        <v/>
      </c>
      <c r="M137" s="22">
        <f>IF(OR(D137="",F137="",G137="",I137=""),"",IFERROR(IF(D137="Short",(F137-I137)/(G137-F137),(I137-F137)/(F137-G137))-N(K137),""))</f>
        <v/>
      </c>
      <c r="N137" s="18"/>
      <c r="O137" s="18"/>
      <c r="P137" s="18"/>
      <c r="Q137" s="9"/>
      <c r="R137" s="21" t="e">
        <f>IF(M137="",NA(),SUM($M$5:M137))</f>
        <v>#N/A</v>
      </c>
      <c r="S137" s="21">
        <f>IF(M137="","",IF(M137&gt;0,1,0))</f>
        <v/>
      </c>
      <c r="T137" s="21">
        <f>IF(M137="","",IF(OR(Dashboard!$C$6="All",B137=Dashboard!$C$6),1,0))</f>
        <v/>
      </c>
      <c r="U137" s="21">
        <f>IF(M137="","",IF(M137&lt;=0,IF(ISNUMBER(U136),U136,0)+1,0))</f>
        <v/>
      </c>
    </row>
    <row r="138" spans="1:21">
      <c r="A138" s="17"/>
      <c r="B138" s="18"/>
      <c r="C138" s="18"/>
      <c r="D138" s="18"/>
      <c r="E138" s="18"/>
      <c r="F138" s="19"/>
      <c r="G138" s="19"/>
      <c r="H138" s="19"/>
      <c r="I138" s="19"/>
      <c r="J138" s="20"/>
      <c r="K138" s="19"/>
      <c r="L138" s="21">
        <f>IF(OR(F138="",G138="",H138=""),"",IFERROR(ABS(H138-F138)/ABS(F138-G138),""))</f>
        <v/>
      </c>
      <c r="M138" s="22">
        <f>IF(OR(D138="",F138="",G138="",I138=""),"",IFERROR(IF(D138="Short",(F138-I138)/(G138-F138),(I138-F138)/(F138-G138))-N(K138),""))</f>
        <v/>
      </c>
      <c r="N138" s="18"/>
      <c r="O138" s="18"/>
      <c r="P138" s="18"/>
      <c r="Q138" s="9"/>
      <c r="R138" s="21" t="e">
        <f>IF(M138="",NA(),SUM($M$5:M138))</f>
        <v>#N/A</v>
      </c>
      <c r="S138" s="21">
        <f>IF(M138="","",IF(M138&gt;0,1,0))</f>
        <v/>
      </c>
      <c r="T138" s="21">
        <f>IF(M138="","",IF(OR(Dashboard!$C$6="All",B138=Dashboard!$C$6),1,0))</f>
        <v/>
      </c>
      <c r="U138" s="21">
        <f>IF(M138="","",IF(M138&lt;=0,IF(ISNUMBER(U137),U137,0)+1,0))</f>
        <v/>
      </c>
    </row>
    <row r="139" spans="1:21">
      <c r="A139" s="17"/>
      <c r="B139" s="18"/>
      <c r="C139" s="18"/>
      <c r="D139" s="18"/>
      <c r="E139" s="18"/>
      <c r="F139" s="19"/>
      <c r="G139" s="19"/>
      <c r="H139" s="19"/>
      <c r="I139" s="19"/>
      <c r="J139" s="20"/>
      <c r="K139" s="19"/>
      <c r="L139" s="21">
        <f>IF(OR(F139="",G139="",H139=""),"",IFERROR(ABS(H139-F139)/ABS(F139-G139),""))</f>
        <v/>
      </c>
      <c r="M139" s="22">
        <f>IF(OR(D139="",F139="",G139="",I139=""),"",IFERROR(IF(D139="Short",(F139-I139)/(G139-F139),(I139-F139)/(F139-G139))-N(K139),""))</f>
        <v/>
      </c>
      <c r="N139" s="18"/>
      <c r="O139" s="18"/>
      <c r="P139" s="18"/>
      <c r="Q139" s="9"/>
      <c r="R139" s="21" t="e">
        <f>IF(M139="",NA(),SUM($M$5:M139))</f>
        <v>#N/A</v>
      </c>
      <c r="S139" s="21">
        <f>IF(M139="","",IF(M139&gt;0,1,0))</f>
        <v/>
      </c>
      <c r="T139" s="21">
        <f>IF(M139="","",IF(OR(Dashboard!$C$6="All",B139=Dashboard!$C$6),1,0))</f>
        <v/>
      </c>
      <c r="U139" s="21">
        <f>IF(M139="","",IF(M139&lt;=0,IF(ISNUMBER(U138),U138,0)+1,0))</f>
        <v/>
      </c>
    </row>
    <row r="140" spans="1:21">
      <c r="A140" s="17"/>
      <c r="B140" s="18"/>
      <c r="C140" s="18"/>
      <c r="D140" s="18"/>
      <c r="E140" s="18"/>
      <c r="F140" s="19"/>
      <c r="G140" s="19"/>
      <c r="H140" s="19"/>
      <c r="I140" s="19"/>
      <c r="J140" s="20"/>
      <c r="K140" s="19"/>
      <c r="L140" s="21">
        <f>IF(OR(F140="",G140="",H140=""),"",IFERROR(ABS(H140-F140)/ABS(F140-G140),""))</f>
        <v/>
      </c>
      <c r="M140" s="22">
        <f>IF(OR(D140="",F140="",G140="",I140=""),"",IFERROR(IF(D140="Short",(F140-I140)/(G140-F140),(I140-F140)/(F140-G140))-N(K140),""))</f>
        <v/>
      </c>
      <c r="N140" s="18"/>
      <c r="O140" s="18"/>
      <c r="P140" s="18"/>
      <c r="Q140" s="9"/>
      <c r="R140" s="21" t="e">
        <f>IF(M140="",NA(),SUM($M$5:M140))</f>
        <v>#N/A</v>
      </c>
      <c r="S140" s="21">
        <f>IF(M140="","",IF(M140&gt;0,1,0))</f>
        <v/>
      </c>
      <c r="T140" s="21">
        <f>IF(M140="","",IF(OR(Dashboard!$C$6="All",B140=Dashboard!$C$6),1,0))</f>
        <v/>
      </c>
      <c r="U140" s="21">
        <f>IF(M140="","",IF(M140&lt;=0,IF(ISNUMBER(U139),U139,0)+1,0))</f>
        <v/>
      </c>
    </row>
    <row r="141" spans="1:21">
      <c r="A141" s="17"/>
      <c r="B141" s="18"/>
      <c r="C141" s="18"/>
      <c r="D141" s="18"/>
      <c r="E141" s="18"/>
      <c r="F141" s="19"/>
      <c r="G141" s="19"/>
      <c r="H141" s="19"/>
      <c r="I141" s="19"/>
      <c r="J141" s="20"/>
      <c r="K141" s="19"/>
      <c r="L141" s="21">
        <f>IF(OR(F141="",G141="",H141=""),"",IFERROR(ABS(H141-F141)/ABS(F141-G141),""))</f>
        <v/>
      </c>
      <c r="M141" s="22">
        <f>IF(OR(D141="",F141="",G141="",I141=""),"",IFERROR(IF(D141="Short",(F141-I141)/(G141-F141),(I141-F141)/(F141-G141))-N(K141),""))</f>
        <v/>
      </c>
      <c r="N141" s="18"/>
      <c r="O141" s="18"/>
      <c r="P141" s="18"/>
      <c r="Q141" s="9"/>
      <c r="R141" s="21" t="e">
        <f>IF(M141="",NA(),SUM($M$5:M141))</f>
        <v>#N/A</v>
      </c>
      <c r="S141" s="21">
        <f>IF(M141="","",IF(M141&gt;0,1,0))</f>
        <v/>
      </c>
      <c r="T141" s="21">
        <f>IF(M141="","",IF(OR(Dashboard!$C$6="All",B141=Dashboard!$C$6),1,0))</f>
        <v/>
      </c>
      <c r="U141" s="21">
        <f>IF(M141="","",IF(M141&lt;=0,IF(ISNUMBER(U140),U140,0)+1,0))</f>
        <v/>
      </c>
    </row>
    <row r="142" spans="1:21">
      <c r="A142" s="17"/>
      <c r="B142" s="18"/>
      <c r="C142" s="18"/>
      <c r="D142" s="18"/>
      <c r="E142" s="18"/>
      <c r="F142" s="19"/>
      <c r="G142" s="19"/>
      <c r="H142" s="19"/>
      <c r="I142" s="19"/>
      <c r="J142" s="20"/>
      <c r="K142" s="19"/>
      <c r="L142" s="21">
        <f>IF(OR(F142="",G142="",H142=""),"",IFERROR(ABS(H142-F142)/ABS(F142-G142),""))</f>
        <v/>
      </c>
      <c r="M142" s="22">
        <f>IF(OR(D142="",F142="",G142="",I142=""),"",IFERROR(IF(D142="Short",(F142-I142)/(G142-F142),(I142-F142)/(F142-G142))-N(K142),""))</f>
        <v/>
      </c>
      <c r="N142" s="18"/>
      <c r="O142" s="18"/>
      <c r="P142" s="18"/>
      <c r="Q142" s="9"/>
      <c r="R142" s="21" t="e">
        <f>IF(M142="",NA(),SUM($M$5:M142))</f>
        <v>#N/A</v>
      </c>
      <c r="S142" s="21">
        <f>IF(M142="","",IF(M142&gt;0,1,0))</f>
        <v/>
      </c>
      <c r="T142" s="21">
        <f>IF(M142="","",IF(OR(Dashboard!$C$6="All",B142=Dashboard!$C$6),1,0))</f>
        <v/>
      </c>
      <c r="U142" s="21">
        <f>IF(M142="","",IF(M142&lt;=0,IF(ISNUMBER(U141),U141,0)+1,0))</f>
        <v/>
      </c>
    </row>
    <row r="143" spans="1:21">
      <c r="A143" s="17"/>
      <c r="B143" s="18"/>
      <c r="C143" s="18"/>
      <c r="D143" s="18"/>
      <c r="E143" s="18"/>
      <c r="F143" s="19"/>
      <c r="G143" s="19"/>
      <c r="H143" s="19"/>
      <c r="I143" s="19"/>
      <c r="J143" s="20"/>
      <c r="K143" s="19"/>
      <c r="L143" s="21">
        <f>IF(OR(F143="",G143="",H143=""),"",IFERROR(ABS(H143-F143)/ABS(F143-G143),""))</f>
        <v/>
      </c>
      <c r="M143" s="22">
        <f>IF(OR(D143="",F143="",G143="",I143=""),"",IFERROR(IF(D143="Short",(F143-I143)/(G143-F143),(I143-F143)/(F143-G143))-N(K143),""))</f>
        <v/>
      </c>
      <c r="N143" s="18"/>
      <c r="O143" s="18"/>
      <c r="P143" s="18"/>
      <c r="Q143" s="9"/>
      <c r="R143" s="21" t="e">
        <f>IF(M143="",NA(),SUM($M$5:M143))</f>
        <v>#N/A</v>
      </c>
      <c r="S143" s="21">
        <f>IF(M143="","",IF(M143&gt;0,1,0))</f>
        <v/>
      </c>
      <c r="T143" s="21">
        <f>IF(M143="","",IF(OR(Dashboard!$C$6="All",B143=Dashboard!$C$6),1,0))</f>
        <v/>
      </c>
      <c r="U143" s="21">
        <f>IF(M143="","",IF(M143&lt;=0,IF(ISNUMBER(U142),U142,0)+1,0))</f>
        <v/>
      </c>
    </row>
    <row r="144" spans="1:21">
      <c r="A144" s="17"/>
      <c r="B144" s="18"/>
      <c r="C144" s="18"/>
      <c r="D144" s="18"/>
      <c r="E144" s="18"/>
      <c r="F144" s="19"/>
      <c r="G144" s="19"/>
      <c r="H144" s="19"/>
      <c r="I144" s="19"/>
      <c r="J144" s="20"/>
      <c r="K144" s="19"/>
      <c r="L144" s="21">
        <f>IF(OR(F144="",G144="",H144=""),"",IFERROR(ABS(H144-F144)/ABS(F144-G144),""))</f>
        <v/>
      </c>
      <c r="M144" s="22">
        <f>IF(OR(D144="",F144="",G144="",I144=""),"",IFERROR(IF(D144="Short",(F144-I144)/(G144-F144),(I144-F144)/(F144-G144))-N(K144),""))</f>
        <v/>
      </c>
      <c r="N144" s="18"/>
      <c r="O144" s="18"/>
      <c r="P144" s="18"/>
      <c r="Q144" s="9"/>
      <c r="R144" s="21" t="e">
        <f>IF(M144="",NA(),SUM($M$5:M144))</f>
        <v>#N/A</v>
      </c>
      <c r="S144" s="21">
        <f>IF(M144="","",IF(M144&gt;0,1,0))</f>
        <v/>
      </c>
      <c r="T144" s="21">
        <f>IF(M144="","",IF(OR(Dashboard!$C$6="All",B144=Dashboard!$C$6),1,0))</f>
        <v/>
      </c>
      <c r="U144" s="21">
        <f>IF(M144="","",IF(M144&lt;=0,IF(ISNUMBER(U143),U143,0)+1,0))</f>
        <v/>
      </c>
    </row>
    <row r="145" spans="1:21">
      <c r="A145" s="17"/>
      <c r="B145" s="18"/>
      <c r="C145" s="18"/>
      <c r="D145" s="18"/>
      <c r="E145" s="18"/>
      <c r="F145" s="19"/>
      <c r="G145" s="19"/>
      <c r="H145" s="19"/>
      <c r="I145" s="19"/>
      <c r="J145" s="20"/>
      <c r="K145" s="19"/>
      <c r="L145" s="21">
        <f>IF(OR(F145="",G145="",H145=""),"",IFERROR(ABS(H145-F145)/ABS(F145-G145),""))</f>
        <v/>
      </c>
      <c r="M145" s="22">
        <f>IF(OR(D145="",F145="",G145="",I145=""),"",IFERROR(IF(D145="Short",(F145-I145)/(G145-F145),(I145-F145)/(F145-G145))-N(K145),""))</f>
        <v/>
      </c>
      <c r="N145" s="18"/>
      <c r="O145" s="18"/>
      <c r="P145" s="18"/>
      <c r="Q145" s="9"/>
      <c r="R145" s="21" t="e">
        <f>IF(M145="",NA(),SUM($M$5:M145))</f>
        <v>#N/A</v>
      </c>
      <c r="S145" s="21">
        <f>IF(M145="","",IF(M145&gt;0,1,0))</f>
        <v/>
      </c>
      <c r="T145" s="21">
        <f>IF(M145="","",IF(OR(Dashboard!$C$6="All",B145=Dashboard!$C$6),1,0))</f>
        <v/>
      </c>
      <c r="U145" s="21">
        <f>IF(M145="","",IF(M145&lt;=0,IF(ISNUMBER(U144),U144,0)+1,0))</f>
        <v/>
      </c>
    </row>
    <row r="146" spans="1:21">
      <c r="A146" s="17"/>
      <c r="B146" s="18"/>
      <c r="C146" s="18"/>
      <c r="D146" s="18"/>
      <c r="E146" s="18"/>
      <c r="F146" s="19"/>
      <c r="G146" s="19"/>
      <c r="H146" s="19"/>
      <c r="I146" s="19"/>
      <c r="J146" s="20"/>
      <c r="K146" s="19"/>
      <c r="L146" s="21">
        <f>IF(OR(F146="",G146="",H146=""),"",IFERROR(ABS(H146-F146)/ABS(F146-G146),""))</f>
        <v/>
      </c>
      <c r="M146" s="22">
        <f>IF(OR(D146="",F146="",G146="",I146=""),"",IFERROR(IF(D146="Short",(F146-I146)/(G146-F146),(I146-F146)/(F146-G146))-N(K146),""))</f>
        <v/>
      </c>
      <c r="N146" s="18"/>
      <c r="O146" s="18"/>
      <c r="P146" s="18"/>
      <c r="Q146" s="9"/>
      <c r="R146" s="21" t="e">
        <f>IF(M146="",NA(),SUM($M$5:M146))</f>
        <v>#N/A</v>
      </c>
      <c r="S146" s="21">
        <f>IF(M146="","",IF(M146&gt;0,1,0))</f>
        <v/>
      </c>
      <c r="T146" s="21">
        <f>IF(M146="","",IF(OR(Dashboard!$C$6="All",B146=Dashboard!$C$6),1,0))</f>
        <v/>
      </c>
      <c r="U146" s="21">
        <f>IF(M146="","",IF(M146&lt;=0,IF(ISNUMBER(U145),U145,0)+1,0))</f>
        <v/>
      </c>
    </row>
    <row r="147" spans="1:21">
      <c r="A147" s="17"/>
      <c r="B147" s="18"/>
      <c r="C147" s="18"/>
      <c r="D147" s="18"/>
      <c r="E147" s="18"/>
      <c r="F147" s="19"/>
      <c r="G147" s="19"/>
      <c r="H147" s="19"/>
      <c r="I147" s="19"/>
      <c r="J147" s="20"/>
      <c r="K147" s="19"/>
      <c r="L147" s="21">
        <f>IF(OR(F147="",G147="",H147=""),"",IFERROR(ABS(H147-F147)/ABS(F147-G147),""))</f>
        <v/>
      </c>
      <c r="M147" s="22">
        <f>IF(OR(D147="",F147="",G147="",I147=""),"",IFERROR(IF(D147="Short",(F147-I147)/(G147-F147),(I147-F147)/(F147-G147))-N(K147),""))</f>
        <v/>
      </c>
      <c r="N147" s="18"/>
      <c r="O147" s="18"/>
      <c r="P147" s="18"/>
      <c r="Q147" s="9"/>
      <c r="R147" s="21" t="e">
        <f>IF(M147="",NA(),SUM($M$5:M147))</f>
        <v>#N/A</v>
      </c>
      <c r="S147" s="21">
        <f>IF(M147="","",IF(M147&gt;0,1,0))</f>
        <v/>
      </c>
      <c r="T147" s="21">
        <f>IF(M147="","",IF(OR(Dashboard!$C$6="All",B147=Dashboard!$C$6),1,0))</f>
        <v/>
      </c>
      <c r="U147" s="21">
        <f>IF(M147="","",IF(M147&lt;=0,IF(ISNUMBER(U146),U146,0)+1,0))</f>
        <v/>
      </c>
    </row>
    <row r="148" spans="1:21">
      <c r="A148" s="17"/>
      <c r="B148" s="18"/>
      <c r="C148" s="18"/>
      <c r="D148" s="18"/>
      <c r="E148" s="18"/>
      <c r="F148" s="19"/>
      <c r="G148" s="19"/>
      <c r="H148" s="19"/>
      <c r="I148" s="19"/>
      <c r="J148" s="20"/>
      <c r="K148" s="19"/>
      <c r="L148" s="21">
        <f>IF(OR(F148="",G148="",H148=""),"",IFERROR(ABS(H148-F148)/ABS(F148-G148),""))</f>
        <v/>
      </c>
      <c r="M148" s="22">
        <f>IF(OR(D148="",F148="",G148="",I148=""),"",IFERROR(IF(D148="Short",(F148-I148)/(G148-F148),(I148-F148)/(F148-G148))-N(K148),""))</f>
        <v/>
      </c>
      <c r="N148" s="18"/>
      <c r="O148" s="18"/>
      <c r="P148" s="18"/>
      <c r="Q148" s="9"/>
      <c r="R148" s="21" t="e">
        <f>IF(M148="",NA(),SUM($M$5:M148))</f>
        <v>#N/A</v>
      </c>
      <c r="S148" s="21">
        <f>IF(M148="","",IF(M148&gt;0,1,0))</f>
        <v/>
      </c>
      <c r="T148" s="21">
        <f>IF(M148="","",IF(OR(Dashboard!$C$6="All",B148=Dashboard!$C$6),1,0))</f>
        <v/>
      </c>
      <c r="U148" s="21">
        <f>IF(M148="","",IF(M148&lt;=0,IF(ISNUMBER(U147),U147,0)+1,0))</f>
        <v/>
      </c>
    </row>
    <row r="149" spans="1:21">
      <c r="A149" s="17"/>
      <c r="B149" s="18"/>
      <c r="C149" s="18"/>
      <c r="D149" s="18"/>
      <c r="E149" s="18"/>
      <c r="F149" s="19"/>
      <c r="G149" s="19"/>
      <c r="H149" s="19"/>
      <c r="I149" s="19"/>
      <c r="J149" s="20"/>
      <c r="K149" s="19"/>
      <c r="L149" s="21">
        <f>IF(OR(F149="",G149="",H149=""),"",IFERROR(ABS(H149-F149)/ABS(F149-G149),""))</f>
        <v/>
      </c>
      <c r="M149" s="22">
        <f>IF(OR(D149="",F149="",G149="",I149=""),"",IFERROR(IF(D149="Short",(F149-I149)/(G149-F149),(I149-F149)/(F149-G149))-N(K149),""))</f>
        <v/>
      </c>
      <c r="N149" s="18"/>
      <c r="O149" s="18"/>
      <c r="P149" s="18"/>
      <c r="Q149" s="9"/>
      <c r="R149" s="21" t="e">
        <f>IF(M149="",NA(),SUM($M$5:M149))</f>
        <v>#N/A</v>
      </c>
      <c r="S149" s="21">
        <f>IF(M149="","",IF(M149&gt;0,1,0))</f>
        <v/>
      </c>
      <c r="T149" s="21">
        <f>IF(M149="","",IF(OR(Dashboard!$C$6="All",B149=Dashboard!$C$6),1,0))</f>
        <v/>
      </c>
      <c r="U149" s="21">
        <f>IF(M149="","",IF(M149&lt;=0,IF(ISNUMBER(U148),U148,0)+1,0))</f>
        <v/>
      </c>
    </row>
    <row r="150" spans="1:21">
      <c r="A150" s="17"/>
      <c r="B150" s="18"/>
      <c r="C150" s="18"/>
      <c r="D150" s="18"/>
      <c r="E150" s="18"/>
      <c r="F150" s="19"/>
      <c r="G150" s="19"/>
      <c r="H150" s="19"/>
      <c r="I150" s="19"/>
      <c r="J150" s="20"/>
      <c r="K150" s="19"/>
      <c r="L150" s="21">
        <f>IF(OR(F150="",G150="",H150=""),"",IFERROR(ABS(H150-F150)/ABS(F150-G150),""))</f>
        <v/>
      </c>
      <c r="M150" s="22">
        <f>IF(OR(D150="",F150="",G150="",I150=""),"",IFERROR(IF(D150="Short",(F150-I150)/(G150-F150),(I150-F150)/(F150-G150))-N(K150),""))</f>
        <v/>
      </c>
      <c r="N150" s="18"/>
      <c r="O150" s="18"/>
      <c r="P150" s="18"/>
      <c r="Q150" s="9"/>
      <c r="R150" s="21" t="e">
        <f>IF(M150="",NA(),SUM($M$5:M150))</f>
        <v>#N/A</v>
      </c>
      <c r="S150" s="21">
        <f>IF(M150="","",IF(M150&gt;0,1,0))</f>
        <v/>
      </c>
      <c r="T150" s="21">
        <f>IF(M150="","",IF(OR(Dashboard!$C$6="All",B150=Dashboard!$C$6),1,0))</f>
        <v/>
      </c>
      <c r="U150" s="21">
        <f>IF(M150="","",IF(M150&lt;=0,IF(ISNUMBER(U149),U149,0)+1,0))</f>
        <v/>
      </c>
    </row>
    <row r="151" spans="1:21">
      <c r="A151" s="17"/>
      <c r="B151" s="18"/>
      <c r="C151" s="18"/>
      <c r="D151" s="18"/>
      <c r="E151" s="18"/>
      <c r="F151" s="19"/>
      <c r="G151" s="19"/>
      <c r="H151" s="19"/>
      <c r="I151" s="19"/>
      <c r="J151" s="20"/>
      <c r="K151" s="19"/>
      <c r="L151" s="21">
        <f>IF(OR(F151="",G151="",H151=""),"",IFERROR(ABS(H151-F151)/ABS(F151-G151),""))</f>
        <v/>
      </c>
      <c r="M151" s="22">
        <f>IF(OR(D151="",F151="",G151="",I151=""),"",IFERROR(IF(D151="Short",(F151-I151)/(G151-F151),(I151-F151)/(F151-G151))-N(K151),""))</f>
        <v/>
      </c>
      <c r="N151" s="18"/>
      <c r="O151" s="18"/>
      <c r="P151" s="18"/>
      <c r="Q151" s="9"/>
      <c r="R151" s="21" t="e">
        <f>IF(M151="",NA(),SUM($M$5:M151))</f>
        <v>#N/A</v>
      </c>
      <c r="S151" s="21">
        <f>IF(M151="","",IF(M151&gt;0,1,0))</f>
        <v/>
      </c>
      <c r="T151" s="21">
        <f>IF(M151="","",IF(OR(Dashboard!$C$6="All",B151=Dashboard!$C$6),1,0))</f>
        <v/>
      </c>
      <c r="U151" s="21">
        <f>IF(M151="","",IF(M151&lt;=0,IF(ISNUMBER(U150),U150,0)+1,0))</f>
        <v/>
      </c>
    </row>
    <row r="152" spans="1:21">
      <c r="A152" s="17"/>
      <c r="B152" s="18"/>
      <c r="C152" s="18"/>
      <c r="D152" s="18"/>
      <c r="E152" s="18"/>
      <c r="F152" s="19"/>
      <c r="G152" s="19"/>
      <c r="H152" s="19"/>
      <c r="I152" s="19"/>
      <c r="J152" s="20"/>
      <c r="K152" s="19"/>
      <c r="L152" s="21">
        <f>IF(OR(F152="",G152="",H152=""),"",IFERROR(ABS(H152-F152)/ABS(F152-G152),""))</f>
        <v/>
      </c>
      <c r="M152" s="22">
        <f>IF(OR(D152="",F152="",G152="",I152=""),"",IFERROR(IF(D152="Short",(F152-I152)/(G152-F152),(I152-F152)/(F152-G152))-N(K152),""))</f>
        <v/>
      </c>
      <c r="N152" s="18"/>
      <c r="O152" s="18"/>
      <c r="P152" s="18"/>
      <c r="Q152" s="9"/>
      <c r="R152" s="21" t="e">
        <f>IF(M152="",NA(),SUM($M$5:M152))</f>
        <v>#N/A</v>
      </c>
      <c r="S152" s="21">
        <f>IF(M152="","",IF(M152&gt;0,1,0))</f>
        <v/>
      </c>
      <c r="T152" s="21">
        <f>IF(M152="","",IF(OR(Dashboard!$C$6="All",B152=Dashboard!$C$6),1,0))</f>
        <v/>
      </c>
      <c r="U152" s="21">
        <f>IF(M152="","",IF(M152&lt;=0,IF(ISNUMBER(U151),U151,0)+1,0))</f>
        <v/>
      </c>
    </row>
    <row r="153" spans="1:21">
      <c r="A153" s="17"/>
      <c r="B153" s="18"/>
      <c r="C153" s="18"/>
      <c r="D153" s="18"/>
      <c r="E153" s="18"/>
      <c r="F153" s="19"/>
      <c r="G153" s="19"/>
      <c r="H153" s="19"/>
      <c r="I153" s="19"/>
      <c r="J153" s="20"/>
      <c r="K153" s="19"/>
      <c r="L153" s="21">
        <f>IF(OR(F153="",G153="",H153=""),"",IFERROR(ABS(H153-F153)/ABS(F153-G153),""))</f>
        <v/>
      </c>
      <c r="M153" s="22">
        <f>IF(OR(D153="",F153="",G153="",I153=""),"",IFERROR(IF(D153="Short",(F153-I153)/(G153-F153),(I153-F153)/(F153-G153))-N(K153),""))</f>
        <v/>
      </c>
      <c r="N153" s="18"/>
      <c r="O153" s="18"/>
      <c r="P153" s="18"/>
      <c r="Q153" s="9"/>
      <c r="R153" s="21" t="e">
        <f>IF(M153="",NA(),SUM($M$5:M153))</f>
        <v>#N/A</v>
      </c>
      <c r="S153" s="21">
        <f>IF(M153="","",IF(M153&gt;0,1,0))</f>
        <v/>
      </c>
      <c r="T153" s="21">
        <f>IF(M153="","",IF(OR(Dashboard!$C$6="All",B153=Dashboard!$C$6),1,0))</f>
        <v/>
      </c>
      <c r="U153" s="21">
        <f>IF(M153="","",IF(M153&lt;=0,IF(ISNUMBER(U152),U152,0)+1,0))</f>
        <v/>
      </c>
    </row>
    <row r="154" spans="1:21">
      <c r="A154" s="17"/>
      <c r="B154" s="18"/>
      <c r="C154" s="18"/>
      <c r="D154" s="18"/>
      <c r="E154" s="18"/>
      <c r="F154" s="19"/>
      <c r="G154" s="19"/>
      <c r="H154" s="19"/>
      <c r="I154" s="19"/>
      <c r="J154" s="20"/>
      <c r="K154" s="19"/>
      <c r="L154" s="21">
        <f>IF(OR(F154="",G154="",H154=""),"",IFERROR(ABS(H154-F154)/ABS(F154-G154),""))</f>
        <v/>
      </c>
      <c r="M154" s="22">
        <f>IF(OR(D154="",F154="",G154="",I154=""),"",IFERROR(IF(D154="Short",(F154-I154)/(G154-F154),(I154-F154)/(F154-G154))-N(K154),""))</f>
        <v/>
      </c>
      <c r="N154" s="18"/>
      <c r="O154" s="18"/>
      <c r="P154" s="18"/>
      <c r="Q154" s="9"/>
      <c r="R154" s="21" t="e">
        <f>IF(M154="",NA(),SUM($M$5:M154))</f>
        <v>#N/A</v>
      </c>
      <c r="S154" s="21">
        <f>IF(M154="","",IF(M154&gt;0,1,0))</f>
        <v/>
      </c>
      <c r="T154" s="21">
        <f>IF(M154="","",IF(OR(Dashboard!$C$6="All",B154=Dashboard!$C$6),1,0))</f>
        <v/>
      </c>
      <c r="U154" s="21">
        <f>IF(M154="","",IF(M154&lt;=0,IF(ISNUMBER(U153),U153,0)+1,0))</f>
        <v/>
      </c>
    </row>
    <row r="155" spans="1:21">
      <c r="A155" s="17"/>
      <c r="B155" s="18"/>
      <c r="C155" s="18"/>
      <c r="D155" s="18"/>
      <c r="E155" s="18"/>
      <c r="F155" s="19"/>
      <c r="G155" s="19"/>
      <c r="H155" s="19"/>
      <c r="I155" s="19"/>
      <c r="J155" s="20"/>
      <c r="K155" s="19"/>
      <c r="L155" s="21">
        <f>IF(OR(F155="",G155="",H155=""),"",IFERROR(ABS(H155-F155)/ABS(F155-G155),""))</f>
        <v/>
      </c>
      <c r="M155" s="22">
        <f>IF(OR(D155="",F155="",G155="",I155=""),"",IFERROR(IF(D155="Short",(F155-I155)/(G155-F155),(I155-F155)/(F155-G155))-N(K155),""))</f>
        <v/>
      </c>
      <c r="N155" s="18"/>
      <c r="O155" s="18"/>
      <c r="P155" s="18"/>
      <c r="Q155" s="9"/>
      <c r="R155" s="21" t="e">
        <f>IF(M155="",NA(),SUM($M$5:M155))</f>
        <v>#N/A</v>
      </c>
      <c r="S155" s="21">
        <f>IF(M155="","",IF(M155&gt;0,1,0))</f>
        <v/>
      </c>
      <c r="T155" s="21">
        <f>IF(M155="","",IF(OR(Dashboard!$C$6="All",B155=Dashboard!$C$6),1,0))</f>
        <v/>
      </c>
      <c r="U155" s="21">
        <f>IF(M155="","",IF(M155&lt;=0,IF(ISNUMBER(U154),U154,0)+1,0))</f>
        <v/>
      </c>
    </row>
    <row r="156" spans="1:21">
      <c r="A156" s="17"/>
      <c r="B156" s="18"/>
      <c r="C156" s="18"/>
      <c r="D156" s="18"/>
      <c r="E156" s="18"/>
      <c r="F156" s="19"/>
      <c r="G156" s="19"/>
      <c r="H156" s="19"/>
      <c r="I156" s="19"/>
      <c r="J156" s="20"/>
      <c r="K156" s="19"/>
      <c r="L156" s="21">
        <f>IF(OR(F156="",G156="",H156=""),"",IFERROR(ABS(H156-F156)/ABS(F156-G156),""))</f>
        <v/>
      </c>
      <c r="M156" s="22">
        <f>IF(OR(D156="",F156="",G156="",I156=""),"",IFERROR(IF(D156="Short",(F156-I156)/(G156-F156),(I156-F156)/(F156-G156))-N(K156),""))</f>
        <v/>
      </c>
      <c r="N156" s="18"/>
      <c r="O156" s="18"/>
      <c r="P156" s="18"/>
      <c r="Q156" s="9"/>
      <c r="R156" s="21" t="e">
        <f>IF(M156="",NA(),SUM($M$5:M156))</f>
        <v>#N/A</v>
      </c>
      <c r="S156" s="21">
        <f>IF(M156="","",IF(M156&gt;0,1,0))</f>
        <v/>
      </c>
      <c r="T156" s="21">
        <f>IF(M156="","",IF(OR(Dashboard!$C$6="All",B156=Dashboard!$C$6),1,0))</f>
        <v/>
      </c>
      <c r="U156" s="21">
        <f>IF(M156="","",IF(M156&lt;=0,IF(ISNUMBER(U155),U155,0)+1,0))</f>
        <v/>
      </c>
    </row>
    <row r="157" spans="1:21">
      <c r="A157" s="17"/>
      <c r="B157" s="18"/>
      <c r="C157" s="18"/>
      <c r="D157" s="18"/>
      <c r="E157" s="18"/>
      <c r="F157" s="19"/>
      <c r="G157" s="19"/>
      <c r="H157" s="19"/>
      <c r="I157" s="19"/>
      <c r="J157" s="20"/>
      <c r="K157" s="19"/>
      <c r="L157" s="21">
        <f>IF(OR(F157="",G157="",H157=""),"",IFERROR(ABS(H157-F157)/ABS(F157-G157),""))</f>
        <v/>
      </c>
      <c r="M157" s="22">
        <f>IF(OR(D157="",F157="",G157="",I157=""),"",IFERROR(IF(D157="Short",(F157-I157)/(G157-F157),(I157-F157)/(F157-G157))-N(K157),""))</f>
        <v/>
      </c>
      <c r="N157" s="18"/>
      <c r="O157" s="18"/>
      <c r="P157" s="18"/>
      <c r="Q157" s="9"/>
      <c r="R157" s="21" t="e">
        <f>IF(M157="",NA(),SUM($M$5:M157))</f>
        <v>#N/A</v>
      </c>
      <c r="S157" s="21">
        <f>IF(M157="","",IF(M157&gt;0,1,0))</f>
        <v/>
      </c>
      <c r="T157" s="21">
        <f>IF(M157="","",IF(OR(Dashboard!$C$6="All",B157=Dashboard!$C$6),1,0))</f>
        <v/>
      </c>
      <c r="U157" s="21">
        <f>IF(M157="","",IF(M157&lt;=0,IF(ISNUMBER(U156),U156,0)+1,0))</f>
        <v/>
      </c>
    </row>
    <row r="158" spans="1:21">
      <c r="A158" s="17"/>
      <c r="B158" s="18"/>
      <c r="C158" s="18"/>
      <c r="D158" s="18"/>
      <c r="E158" s="18"/>
      <c r="F158" s="19"/>
      <c r="G158" s="19"/>
      <c r="H158" s="19"/>
      <c r="I158" s="19"/>
      <c r="J158" s="20"/>
      <c r="K158" s="19"/>
      <c r="L158" s="21">
        <f>IF(OR(F158="",G158="",H158=""),"",IFERROR(ABS(H158-F158)/ABS(F158-G158),""))</f>
        <v/>
      </c>
      <c r="M158" s="22">
        <f>IF(OR(D158="",F158="",G158="",I158=""),"",IFERROR(IF(D158="Short",(F158-I158)/(G158-F158),(I158-F158)/(F158-G158))-N(K158),""))</f>
        <v/>
      </c>
      <c r="N158" s="18"/>
      <c r="O158" s="18"/>
      <c r="P158" s="18"/>
      <c r="Q158" s="9"/>
      <c r="R158" s="21" t="e">
        <f>IF(M158="",NA(),SUM($M$5:M158))</f>
        <v>#N/A</v>
      </c>
      <c r="S158" s="21">
        <f>IF(M158="","",IF(M158&gt;0,1,0))</f>
        <v/>
      </c>
      <c r="T158" s="21">
        <f>IF(M158="","",IF(OR(Dashboard!$C$6="All",B158=Dashboard!$C$6),1,0))</f>
        <v/>
      </c>
      <c r="U158" s="21">
        <f>IF(M158="","",IF(M158&lt;=0,IF(ISNUMBER(U157),U157,0)+1,0))</f>
        <v/>
      </c>
    </row>
    <row r="159" spans="1:21">
      <c r="A159" s="17"/>
      <c r="B159" s="18"/>
      <c r="C159" s="18"/>
      <c r="D159" s="18"/>
      <c r="E159" s="18"/>
      <c r="F159" s="19"/>
      <c r="G159" s="19"/>
      <c r="H159" s="19"/>
      <c r="I159" s="19"/>
      <c r="J159" s="20"/>
      <c r="K159" s="19"/>
      <c r="L159" s="21">
        <f>IF(OR(F159="",G159="",H159=""),"",IFERROR(ABS(H159-F159)/ABS(F159-G159),""))</f>
        <v/>
      </c>
      <c r="M159" s="22">
        <f>IF(OR(D159="",F159="",G159="",I159=""),"",IFERROR(IF(D159="Short",(F159-I159)/(G159-F159),(I159-F159)/(F159-G159))-N(K159),""))</f>
        <v/>
      </c>
      <c r="N159" s="18"/>
      <c r="O159" s="18"/>
      <c r="P159" s="18"/>
      <c r="Q159" s="9"/>
      <c r="R159" s="21" t="e">
        <f>IF(M159="",NA(),SUM($M$5:M159))</f>
        <v>#N/A</v>
      </c>
      <c r="S159" s="21">
        <f>IF(M159="","",IF(M159&gt;0,1,0))</f>
        <v/>
      </c>
      <c r="T159" s="21">
        <f>IF(M159="","",IF(OR(Dashboard!$C$6="All",B159=Dashboard!$C$6),1,0))</f>
        <v/>
      </c>
      <c r="U159" s="21">
        <f>IF(M159="","",IF(M159&lt;=0,IF(ISNUMBER(U158),U158,0)+1,0))</f>
        <v/>
      </c>
    </row>
    <row r="160" spans="1:21">
      <c r="A160" s="17"/>
      <c r="B160" s="18"/>
      <c r="C160" s="18"/>
      <c r="D160" s="18"/>
      <c r="E160" s="18"/>
      <c r="F160" s="19"/>
      <c r="G160" s="19"/>
      <c r="H160" s="19"/>
      <c r="I160" s="19"/>
      <c r="J160" s="20"/>
      <c r="K160" s="19"/>
      <c r="L160" s="21">
        <f>IF(OR(F160="",G160="",H160=""),"",IFERROR(ABS(H160-F160)/ABS(F160-G160),""))</f>
        <v/>
      </c>
      <c r="M160" s="22">
        <f>IF(OR(D160="",F160="",G160="",I160=""),"",IFERROR(IF(D160="Short",(F160-I160)/(G160-F160),(I160-F160)/(F160-G160))-N(K160),""))</f>
        <v/>
      </c>
      <c r="N160" s="18"/>
      <c r="O160" s="18"/>
      <c r="P160" s="18"/>
      <c r="Q160" s="9"/>
      <c r="R160" s="21" t="e">
        <f>IF(M160="",NA(),SUM($M$5:M160))</f>
        <v>#N/A</v>
      </c>
      <c r="S160" s="21">
        <f>IF(M160="","",IF(M160&gt;0,1,0))</f>
        <v/>
      </c>
      <c r="T160" s="21">
        <f>IF(M160="","",IF(OR(Dashboard!$C$6="All",B160=Dashboard!$C$6),1,0))</f>
        <v/>
      </c>
      <c r="U160" s="21">
        <f>IF(M160="","",IF(M160&lt;=0,IF(ISNUMBER(U159),U159,0)+1,0))</f>
        <v/>
      </c>
    </row>
    <row r="161" spans="1:21">
      <c r="A161" s="17"/>
      <c r="B161" s="18"/>
      <c r="C161" s="18"/>
      <c r="D161" s="18"/>
      <c r="E161" s="18"/>
      <c r="F161" s="19"/>
      <c r="G161" s="19"/>
      <c r="H161" s="19"/>
      <c r="I161" s="19"/>
      <c r="J161" s="20"/>
      <c r="K161" s="19"/>
      <c r="L161" s="21">
        <f>IF(OR(F161="",G161="",H161=""),"",IFERROR(ABS(H161-F161)/ABS(F161-G161),""))</f>
        <v/>
      </c>
      <c r="M161" s="22">
        <f>IF(OR(D161="",F161="",G161="",I161=""),"",IFERROR(IF(D161="Short",(F161-I161)/(G161-F161),(I161-F161)/(F161-G161))-N(K161),""))</f>
        <v/>
      </c>
      <c r="N161" s="18"/>
      <c r="O161" s="18"/>
      <c r="P161" s="18"/>
      <c r="Q161" s="9"/>
      <c r="R161" s="21" t="e">
        <f>IF(M161="",NA(),SUM($M$5:M161))</f>
        <v>#N/A</v>
      </c>
      <c r="S161" s="21">
        <f>IF(M161="","",IF(M161&gt;0,1,0))</f>
        <v/>
      </c>
      <c r="T161" s="21">
        <f>IF(M161="","",IF(OR(Dashboard!$C$6="All",B161=Dashboard!$C$6),1,0))</f>
        <v/>
      </c>
      <c r="U161" s="21">
        <f>IF(M161="","",IF(M161&lt;=0,IF(ISNUMBER(U160),U160,0)+1,0))</f>
        <v/>
      </c>
    </row>
    <row r="162" spans="1:21">
      <c r="A162" s="17"/>
      <c r="B162" s="18"/>
      <c r="C162" s="18"/>
      <c r="D162" s="18"/>
      <c r="E162" s="18"/>
      <c r="F162" s="19"/>
      <c r="G162" s="19"/>
      <c r="H162" s="19"/>
      <c r="I162" s="19"/>
      <c r="J162" s="20"/>
      <c r="K162" s="19"/>
      <c r="L162" s="21">
        <f>IF(OR(F162="",G162="",H162=""),"",IFERROR(ABS(H162-F162)/ABS(F162-G162),""))</f>
        <v/>
      </c>
      <c r="M162" s="22">
        <f>IF(OR(D162="",F162="",G162="",I162=""),"",IFERROR(IF(D162="Short",(F162-I162)/(G162-F162),(I162-F162)/(F162-G162))-N(K162),""))</f>
        <v/>
      </c>
      <c r="N162" s="18"/>
      <c r="O162" s="18"/>
      <c r="P162" s="18"/>
      <c r="Q162" s="9"/>
      <c r="R162" s="21" t="e">
        <f>IF(M162="",NA(),SUM($M$5:M162))</f>
        <v>#N/A</v>
      </c>
      <c r="S162" s="21">
        <f>IF(M162="","",IF(M162&gt;0,1,0))</f>
        <v/>
      </c>
      <c r="T162" s="21">
        <f>IF(M162="","",IF(OR(Dashboard!$C$6="All",B162=Dashboard!$C$6),1,0))</f>
        <v/>
      </c>
      <c r="U162" s="21">
        <f>IF(M162="","",IF(M162&lt;=0,IF(ISNUMBER(U161),U161,0)+1,0))</f>
        <v/>
      </c>
    </row>
    <row r="163" spans="1:21">
      <c r="A163" s="17"/>
      <c r="B163" s="18"/>
      <c r="C163" s="18"/>
      <c r="D163" s="18"/>
      <c r="E163" s="18"/>
      <c r="F163" s="19"/>
      <c r="G163" s="19"/>
      <c r="H163" s="19"/>
      <c r="I163" s="19"/>
      <c r="J163" s="20"/>
      <c r="K163" s="19"/>
      <c r="L163" s="21">
        <f>IF(OR(F163="",G163="",H163=""),"",IFERROR(ABS(H163-F163)/ABS(F163-G163),""))</f>
        <v/>
      </c>
      <c r="M163" s="22">
        <f>IF(OR(D163="",F163="",G163="",I163=""),"",IFERROR(IF(D163="Short",(F163-I163)/(G163-F163),(I163-F163)/(F163-G163))-N(K163),""))</f>
        <v/>
      </c>
      <c r="N163" s="18"/>
      <c r="O163" s="18"/>
      <c r="P163" s="18"/>
      <c r="Q163" s="9"/>
      <c r="R163" s="21" t="e">
        <f>IF(M163="",NA(),SUM($M$5:M163))</f>
        <v>#N/A</v>
      </c>
      <c r="S163" s="21">
        <f>IF(M163="","",IF(M163&gt;0,1,0))</f>
        <v/>
      </c>
      <c r="T163" s="21">
        <f>IF(M163="","",IF(OR(Dashboard!$C$6="All",B163=Dashboard!$C$6),1,0))</f>
        <v/>
      </c>
      <c r="U163" s="21">
        <f>IF(M163="","",IF(M163&lt;=0,IF(ISNUMBER(U162),U162,0)+1,0))</f>
        <v/>
      </c>
    </row>
    <row r="164" spans="1:21">
      <c r="A164" s="17"/>
      <c r="B164" s="18"/>
      <c r="C164" s="18"/>
      <c r="D164" s="18"/>
      <c r="E164" s="18"/>
      <c r="F164" s="19"/>
      <c r="G164" s="19"/>
      <c r="H164" s="19"/>
      <c r="I164" s="19"/>
      <c r="J164" s="20"/>
      <c r="K164" s="19"/>
      <c r="L164" s="21">
        <f>IF(OR(F164="",G164="",H164=""),"",IFERROR(ABS(H164-F164)/ABS(F164-G164),""))</f>
        <v/>
      </c>
      <c r="M164" s="22">
        <f>IF(OR(D164="",F164="",G164="",I164=""),"",IFERROR(IF(D164="Short",(F164-I164)/(G164-F164),(I164-F164)/(F164-G164))-N(K164),""))</f>
        <v/>
      </c>
      <c r="N164" s="18"/>
      <c r="O164" s="18"/>
      <c r="P164" s="18"/>
      <c r="Q164" s="9"/>
      <c r="R164" s="21" t="e">
        <f>IF(M164="",NA(),SUM($M$5:M164))</f>
        <v>#N/A</v>
      </c>
      <c r="S164" s="21">
        <f>IF(M164="","",IF(M164&gt;0,1,0))</f>
        <v/>
      </c>
      <c r="T164" s="21">
        <f>IF(M164="","",IF(OR(Dashboard!$C$6="All",B164=Dashboard!$C$6),1,0))</f>
        <v/>
      </c>
      <c r="U164" s="21">
        <f>IF(M164="","",IF(M164&lt;=0,IF(ISNUMBER(U163),U163,0)+1,0))</f>
        <v/>
      </c>
    </row>
    <row r="165" spans="1:21">
      <c r="A165" s="17"/>
      <c r="B165" s="18"/>
      <c r="C165" s="18"/>
      <c r="D165" s="18"/>
      <c r="E165" s="18"/>
      <c r="F165" s="19"/>
      <c r="G165" s="19"/>
      <c r="H165" s="19"/>
      <c r="I165" s="19"/>
      <c r="J165" s="20"/>
      <c r="K165" s="19"/>
      <c r="L165" s="21">
        <f>IF(OR(F165="",G165="",H165=""),"",IFERROR(ABS(H165-F165)/ABS(F165-G165),""))</f>
        <v/>
      </c>
      <c r="M165" s="22">
        <f>IF(OR(D165="",F165="",G165="",I165=""),"",IFERROR(IF(D165="Short",(F165-I165)/(G165-F165),(I165-F165)/(F165-G165))-N(K165),""))</f>
        <v/>
      </c>
      <c r="N165" s="18"/>
      <c r="O165" s="18"/>
      <c r="P165" s="18"/>
      <c r="Q165" s="9"/>
      <c r="R165" s="21" t="e">
        <f>IF(M165="",NA(),SUM($M$5:M165))</f>
        <v>#N/A</v>
      </c>
      <c r="S165" s="21">
        <f>IF(M165="","",IF(M165&gt;0,1,0))</f>
        <v/>
      </c>
      <c r="T165" s="21">
        <f>IF(M165="","",IF(OR(Dashboard!$C$6="All",B165=Dashboard!$C$6),1,0))</f>
        <v/>
      </c>
      <c r="U165" s="21">
        <f>IF(M165="","",IF(M165&lt;=0,IF(ISNUMBER(U164),U164,0)+1,0))</f>
        <v/>
      </c>
    </row>
    <row r="166" spans="1:21">
      <c r="A166" s="17"/>
      <c r="B166" s="18"/>
      <c r="C166" s="18"/>
      <c r="D166" s="18"/>
      <c r="E166" s="18"/>
      <c r="F166" s="19"/>
      <c r="G166" s="19"/>
      <c r="H166" s="19"/>
      <c r="I166" s="19"/>
      <c r="J166" s="20"/>
      <c r="K166" s="19"/>
      <c r="L166" s="21">
        <f>IF(OR(F166="",G166="",H166=""),"",IFERROR(ABS(H166-F166)/ABS(F166-G166),""))</f>
        <v/>
      </c>
      <c r="M166" s="22">
        <f>IF(OR(D166="",F166="",G166="",I166=""),"",IFERROR(IF(D166="Short",(F166-I166)/(G166-F166),(I166-F166)/(F166-G166))-N(K166),""))</f>
        <v/>
      </c>
      <c r="N166" s="18"/>
      <c r="O166" s="18"/>
      <c r="P166" s="18"/>
      <c r="Q166" s="9"/>
      <c r="R166" s="21" t="e">
        <f>IF(M166="",NA(),SUM($M$5:M166))</f>
        <v>#N/A</v>
      </c>
      <c r="S166" s="21">
        <f>IF(M166="","",IF(M166&gt;0,1,0))</f>
        <v/>
      </c>
      <c r="T166" s="21">
        <f>IF(M166="","",IF(OR(Dashboard!$C$6="All",B166=Dashboard!$C$6),1,0))</f>
        <v/>
      </c>
      <c r="U166" s="21">
        <f>IF(M166="","",IF(M166&lt;=0,IF(ISNUMBER(U165),U165,0)+1,0))</f>
        <v/>
      </c>
    </row>
    <row r="167" spans="1:21">
      <c r="A167" s="17"/>
      <c r="B167" s="18"/>
      <c r="C167" s="18"/>
      <c r="D167" s="18"/>
      <c r="E167" s="18"/>
      <c r="F167" s="19"/>
      <c r="G167" s="19"/>
      <c r="H167" s="19"/>
      <c r="I167" s="19"/>
      <c r="J167" s="20"/>
      <c r="K167" s="19"/>
      <c r="L167" s="21">
        <f>IF(OR(F167="",G167="",H167=""),"",IFERROR(ABS(H167-F167)/ABS(F167-G167),""))</f>
        <v/>
      </c>
      <c r="M167" s="22">
        <f>IF(OR(D167="",F167="",G167="",I167=""),"",IFERROR(IF(D167="Short",(F167-I167)/(G167-F167),(I167-F167)/(F167-G167))-N(K167),""))</f>
        <v/>
      </c>
      <c r="N167" s="18"/>
      <c r="O167" s="18"/>
      <c r="P167" s="18"/>
      <c r="Q167" s="9"/>
      <c r="R167" s="21" t="e">
        <f>IF(M167="",NA(),SUM($M$5:M167))</f>
        <v>#N/A</v>
      </c>
      <c r="S167" s="21">
        <f>IF(M167="","",IF(M167&gt;0,1,0))</f>
        <v/>
      </c>
      <c r="T167" s="21">
        <f>IF(M167="","",IF(OR(Dashboard!$C$6="All",B167=Dashboard!$C$6),1,0))</f>
        <v/>
      </c>
      <c r="U167" s="21">
        <f>IF(M167="","",IF(M167&lt;=0,IF(ISNUMBER(U166),U166,0)+1,0))</f>
        <v/>
      </c>
    </row>
    <row r="168" spans="1:21">
      <c r="A168" s="17"/>
      <c r="B168" s="18"/>
      <c r="C168" s="18"/>
      <c r="D168" s="18"/>
      <c r="E168" s="18"/>
      <c r="F168" s="19"/>
      <c r="G168" s="19"/>
      <c r="H168" s="19"/>
      <c r="I168" s="19"/>
      <c r="J168" s="20"/>
      <c r="K168" s="19"/>
      <c r="L168" s="21">
        <f>IF(OR(F168="",G168="",H168=""),"",IFERROR(ABS(H168-F168)/ABS(F168-G168),""))</f>
        <v/>
      </c>
      <c r="M168" s="22">
        <f>IF(OR(D168="",F168="",G168="",I168=""),"",IFERROR(IF(D168="Short",(F168-I168)/(G168-F168),(I168-F168)/(F168-G168))-N(K168),""))</f>
        <v/>
      </c>
      <c r="N168" s="18"/>
      <c r="O168" s="18"/>
      <c r="P168" s="18"/>
      <c r="Q168" s="9"/>
      <c r="R168" s="21" t="e">
        <f>IF(M168="",NA(),SUM($M$5:M168))</f>
        <v>#N/A</v>
      </c>
      <c r="S168" s="21">
        <f>IF(M168="","",IF(M168&gt;0,1,0))</f>
        <v/>
      </c>
      <c r="T168" s="21">
        <f>IF(M168="","",IF(OR(Dashboard!$C$6="All",B168=Dashboard!$C$6),1,0))</f>
        <v/>
      </c>
      <c r="U168" s="21">
        <f>IF(M168="","",IF(M168&lt;=0,IF(ISNUMBER(U167),U167,0)+1,0))</f>
        <v/>
      </c>
    </row>
    <row r="169" spans="1:21">
      <c r="A169" s="17"/>
      <c r="B169" s="18"/>
      <c r="C169" s="18"/>
      <c r="D169" s="18"/>
      <c r="E169" s="18"/>
      <c r="F169" s="19"/>
      <c r="G169" s="19"/>
      <c r="H169" s="19"/>
      <c r="I169" s="19"/>
      <c r="J169" s="20"/>
      <c r="K169" s="19"/>
      <c r="L169" s="21">
        <f>IF(OR(F169="",G169="",H169=""),"",IFERROR(ABS(H169-F169)/ABS(F169-G169),""))</f>
        <v/>
      </c>
      <c r="M169" s="22">
        <f>IF(OR(D169="",F169="",G169="",I169=""),"",IFERROR(IF(D169="Short",(F169-I169)/(G169-F169),(I169-F169)/(F169-G169))-N(K169),""))</f>
        <v/>
      </c>
      <c r="N169" s="18"/>
      <c r="O169" s="18"/>
      <c r="P169" s="18"/>
      <c r="Q169" s="9"/>
      <c r="R169" s="21" t="e">
        <f>IF(M169="",NA(),SUM($M$5:M169))</f>
        <v>#N/A</v>
      </c>
      <c r="S169" s="21">
        <f>IF(M169="","",IF(M169&gt;0,1,0))</f>
        <v/>
      </c>
      <c r="T169" s="21">
        <f>IF(M169="","",IF(OR(Dashboard!$C$6="All",B169=Dashboard!$C$6),1,0))</f>
        <v/>
      </c>
      <c r="U169" s="21">
        <f>IF(M169="","",IF(M169&lt;=0,IF(ISNUMBER(U168),U168,0)+1,0))</f>
        <v/>
      </c>
    </row>
    <row r="170" spans="1:21">
      <c r="A170" s="17"/>
      <c r="B170" s="18"/>
      <c r="C170" s="18"/>
      <c r="D170" s="18"/>
      <c r="E170" s="18"/>
      <c r="F170" s="19"/>
      <c r="G170" s="19"/>
      <c r="H170" s="19"/>
      <c r="I170" s="19"/>
      <c r="J170" s="20"/>
      <c r="K170" s="19"/>
      <c r="L170" s="21">
        <f>IF(OR(F170="",G170="",H170=""),"",IFERROR(ABS(H170-F170)/ABS(F170-G170),""))</f>
        <v/>
      </c>
      <c r="M170" s="22">
        <f>IF(OR(D170="",F170="",G170="",I170=""),"",IFERROR(IF(D170="Short",(F170-I170)/(G170-F170),(I170-F170)/(F170-G170))-N(K170),""))</f>
        <v/>
      </c>
      <c r="N170" s="18"/>
      <c r="O170" s="18"/>
      <c r="P170" s="18"/>
      <c r="Q170" s="9"/>
      <c r="R170" s="21" t="e">
        <f>IF(M170="",NA(),SUM($M$5:M170))</f>
        <v>#N/A</v>
      </c>
      <c r="S170" s="21">
        <f>IF(M170="","",IF(M170&gt;0,1,0))</f>
        <v/>
      </c>
      <c r="T170" s="21">
        <f>IF(M170="","",IF(OR(Dashboard!$C$6="All",B170=Dashboard!$C$6),1,0))</f>
        <v/>
      </c>
      <c r="U170" s="21">
        <f>IF(M170="","",IF(M170&lt;=0,IF(ISNUMBER(U169),U169,0)+1,0))</f>
        <v/>
      </c>
    </row>
    <row r="171" spans="1:21">
      <c r="A171" s="17"/>
      <c r="B171" s="18"/>
      <c r="C171" s="18"/>
      <c r="D171" s="18"/>
      <c r="E171" s="18"/>
      <c r="F171" s="19"/>
      <c r="G171" s="19"/>
      <c r="H171" s="19"/>
      <c r="I171" s="19"/>
      <c r="J171" s="20"/>
      <c r="K171" s="19"/>
      <c r="L171" s="21">
        <f>IF(OR(F171="",G171="",H171=""),"",IFERROR(ABS(H171-F171)/ABS(F171-G171),""))</f>
        <v/>
      </c>
      <c r="M171" s="22">
        <f>IF(OR(D171="",F171="",G171="",I171=""),"",IFERROR(IF(D171="Short",(F171-I171)/(G171-F171),(I171-F171)/(F171-G171))-N(K171),""))</f>
        <v/>
      </c>
      <c r="N171" s="18"/>
      <c r="O171" s="18"/>
      <c r="P171" s="18"/>
      <c r="Q171" s="9"/>
      <c r="R171" s="21" t="e">
        <f>IF(M171="",NA(),SUM($M$5:M171))</f>
        <v>#N/A</v>
      </c>
      <c r="S171" s="21">
        <f>IF(M171="","",IF(M171&gt;0,1,0))</f>
        <v/>
      </c>
      <c r="T171" s="21">
        <f>IF(M171="","",IF(OR(Dashboard!$C$6="All",B171=Dashboard!$C$6),1,0))</f>
        <v/>
      </c>
      <c r="U171" s="21">
        <f>IF(M171="","",IF(M171&lt;=0,IF(ISNUMBER(U170),U170,0)+1,0))</f>
        <v/>
      </c>
    </row>
    <row r="172" spans="1:21">
      <c r="A172" s="17"/>
      <c r="B172" s="18"/>
      <c r="C172" s="18"/>
      <c r="D172" s="18"/>
      <c r="E172" s="18"/>
      <c r="F172" s="19"/>
      <c r="G172" s="19"/>
      <c r="H172" s="19"/>
      <c r="I172" s="19"/>
      <c r="J172" s="20"/>
      <c r="K172" s="19"/>
      <c r="L172" s="21">
        <f>IF(OR(F172="",G172="",H172=""),"",IFERROR(ABS(H172-F172)/ABS(F172-G172),""))</f>
        <v/>
      </c>
      <c r="M172" s="22">
        <f>IF(OR(D172="",F172="",G172="",I172=""),"",IFERROR(IF(D172="Short",(F172-I172)/(G172-F172),(I172-F172)/(F172-G172))-N(K172),""))</f>
        <v/>
      </c>
      <c r="N172" s="18"/>
      <c r="O172" s="18"/>
      <c r="P172" s="18"/>
      <c r="Q172" s="9"/>
      <c r="R172" s="21" t="e">
        <f>IF(M172="",NA(),SUM($M$5:M172))</f>
        <v>#N/A</v>
      </c>
      <c r="S172" s="21">
        <f>IF(M172="","",IF(M172&gt;0,1,0))</f>
        <v/>
      </c>
      <c r="T172" s="21">
        <f>IF(M172="","",IF(OR(Dashboard!$C$6="All",B172=Dashboard!$C$6),1,0))</f>
        <v/>
      </c>
      <c r="U172" s="21">
        <f>IF(M172="","",IF(M172&lt;=0,IF(ISNUMBER(U171),U171,0)+1,0))</f>
        <v/>
      </c>
    </row>
    <row r="173" spans="1:21">
      <c r="A173" s="17"/>
      <c r="B173" s="18"/>
      <c r="C173" s="18"/>
      <c r="D173" s="18"/>
      <c r="E173" s="18"/>
      <c r="F173" s="19"/>
      <c r="G173" s="19"/>
      <c r="H173" s="19"/>
      <c r="I173" s="19"/>
      <c r="J173" s="20"/>
      <c r="K173" s="19"/>
      <c r="L173" s="21">
        <f>IF(OR(F173="",G173="",H173=""),"",IFERROR(ABS(H173-F173)/ABS(F173-G173),""))</f>
        <v/>
      </c>
      <c r="M173" s="22">
        <f>IF(OR(D173="",F173="",G173="",I173=""),"",IFERROR(IF(D173="Short",(F173-I173)/(G173-F173),(I173-F173)/(F173-G173))-N(K173),""))</f>
        <v/>
      </c>
      <c r="N173" s="18"/>
      <c r="O173" s="18"/>
      <c r="P173" s="18"/>
      <c r="Q173" s="9"/>
      <c r="R173" s="21" t="e">
        <f>IF(M173="",NA(),SUM($M$5:M173))</f>
        <v>#N/A</v>
      </c>
      <c r="S173" s="21">
        <f>IF(M173="","",IF(M173&gt;0,1,0))</f>
        <v/>
      </c>
      <c r="T173" s="21">
        <f>IF(M173="","",IF(OR(Dashboard!$C$6="All",B173=Dashboard!$C$6),1,0))</f>
        <v/>
      </c>
      <c r="U173" s="21">
        <f>IF(M173="","",IF(M173&lt;=0,IF(ISNUMBER(U172),U172,0)+1,0))</f>
        <v/>
      </c>
    </row>
    <row r="174" spans="1:21">
      <c r="A174" s="17"/>
      <c r="B174" s="18"/>
      <c r="C174" s="18"/>
      <c r="D174" s="18"/>
      <c r="E174" s="18"/>
      <c r="F174" s="19"/>
      <c r="G174" s="19"/>
      <c r="H174" s="19"/>
      <c r="I174" s="19"/>
      <c r="J174" s="20"/>
      <c r="K174" s="19"/>
      <c r="L174" s="21">
        <f>IF(OR(F174="",G174="",H174=""),"",IFERROR(ABS(H174-F174)/ABS(F174-G174),""))</f>
        <v/>
      </c>
      <c r="M174" s="22">
        <f>IF(OR(D174="",F174="",G174="",I174=""),"",IFERROR(IF(D174="Short",(F174-I174)/(G174-F174),(I174-F174)/(F174-G174))-N(K174),""))</f>
        <v/>
      </c>
      <c r="N174" s="18"/>
      <c r="O174" s="18"/>
      <c r="P174" s="18"/>
      <c r="Q174" s="9"/>
      <c r="R174" s="21" t="e">
        <f>IF(M174="",NA(),SUM($M$5:M174))</f>
        <v>#N/A</v>
      </c>
      <c r="S174" s="21">
        <f>IF(M174="","",IF(M174&gt;0,1,0))</f>
        <v/>
      </c>
      <c r="T174" s="21">
        <f>IF(M174="","",IF(OR(Dashboard!$C$6="All",B174=Dashboard!$C$6),1,0))</f>
        <v/>
      </c>
      <c r="U174" s="21">
        <f>IF(M174="","",IF(M174&lt;=0,IF(ISNUMBER(U173),U173,0)+1,0))</f>
        <v/>
      </c>
    </row>
    <row r="175" spans="1:21">
      <c r="A175" s="17"/>
      <c r="B175" s="18"/>
      <c r="C175" s="18"/>
      <c r="D175" s="18"/>
      <c r="E175" s="18"/>
      <c r="F175" s="19"/>
      <c r="G175" s="19"/>
      <c r="H175" s="19"/>
      <c r="I175" s="19"/>
      <c r="J175" s="20"/>
      <c r="K175" s="19"/>
      <c r="L175" s="21">
        <f>IF(OR(F175="",G175="",H175=""),"",IFERROR(ABS(H175-F175)/ABS(F175-G175),""))</f>
        <v/>
      </c>
      <c r="M175" s="22">
        <f>IF(OR(D175="",F175="",G175="",I175=""),"",IFERROR(IF(D175="Short",(F175-I175)/(G175-F175),(I175-F175)/(F175-G175))-N(K175),""))</f>
        <v/>
      </c>
      <c r="N175" s="18"/>
      <c r="O175" s="18"/>
      <c r="P175" s="18"/>
      <c r="Q175" s="9"/>
      <c r="R175" s="21" t="e">
        <f>IF(M175="",NA(),SUM($M$5:M175))</f>
        <v>#N/A</v>
      </c>
      <c r="S175" s="21">
        <f>IF(M175="","",IF(M175&gt;0,1,0))</f>
        <v/>
      </c>
      <c r="T175" s="21">
        <f>IF(M175="","",IF(OR(Dashboard!$C$6="All",B175=Dashboard!$C$6),1,0))</f>
        <v/>
      </c>
      <c r="U175" s="21">
        <f>IF(M175="","",IF(M175&lt;=0,IF(ISNUMBER(U174),U174,0)+1,0))</f>
        <v/>
      </c>
    </row>
    <row r="176" spans="1:21">
      <c r="A176" s="17"/>
      <c r="B176" s="18"/>
      <c r="C176" s="18"/>
      <c r="D176" s="18"/>
      <c r="E176" s="18"/>
      <c r="F176" s="19"/>
      <c r="G176" s="19"/>
      <c r="H176" s="19"/>
      <c r="I176" s="19"/>
      <c r="J176" s="20"/>
      <c r="K176" s="19"/>
      <c r="L176" s="21">
        <f>IF(OR(F176="",G176="",H176=""),"",IFERROR(ABS(H176-F176)/ABS(F176-G176),""))</f>
        <v/>
      </c>
      <c r="M176" s="22">
        <f>IF(OR(D176="",F176="",G176="",I176=""),"",IFERROR(IF(D176="Short",(F176-I176)/(G176-F176),(I176-F176)/(F176-G176))-N(K176),""))</f>
        <v/>
      </c>
      <c r="N176" s="18"/>
      <c r="O176" s="18"/>
      <c r="P176" s="18"/>
      <c r="Q176" s="9"/>
      <c r="R176" s="21" t="e">
        <f>IF(M176="",NA(),SUM($M$5:M176))</f>
        <v>#N/A</v>
      </c>
      <c r="S176" s="21">
        <f>IF(M176="","",IF(M176&gt;0,1,0))</f>
        <v/>
      </c>
      <c r="T176" s="21">
        <f>IF(M176="","",IF(OR(Dashboard!$C$6="All",B176=Dashboard!$C$6),1,0))</f>
        <v/>
      </c>
      <c r="U176" s="21">
        <f>IF(M176="","",IF(M176&lt;=0,IF(ISNUMBER(U175),U175,0)+1,0))</f>
        <v/>
      </c>
    </row>
    <row r="177" spans="1:21">
      <c r="A177" s="17"/>
      <c r="B177" s="18"/>
      <c r="C177" s="18"/>
      <c r="D177" s="18"/>
      <c r="E177" s="18"/>
      <c r="F177" s="19"/>
      <c r="G177" s="19"/>
      <c r="H177" s="19"/>
      <c r="I177" s="19"/>
      <c r="J177" s="20"/>
      <c r="K177" s="19"/>
      <c r="L177" s="21">
        <f>IF(OR(F177="",G177="",H177=""),"",IFERROR(ABS(H177-F177)/ABS(F177-G177),""))</f>
        <v/>
      </c>
      <c r="M177" s="22">
        <f>IF(OR(D177="",F177="",G177="",I177=""),"",IFERROR(IF(D177="Short",(F177-I177)/(G177-F177),(I177-F177)/(F177-G177))-N(K177),""))</f>
        <v/>
      </c>
      <c r="N177" s="18"/>
      <c r="O177" s="18"/>
      <c r="P177" s="18"/>
      <c r="Q177" s="9"/>
      <c r="R177" s="21" t="e">
        <f>IF(M177="",NA(),SUM($M$5:M177))</f>
        <v>#N/A</v>
      </c>
      <c r="S177" s="21">
        <f>IF(M177="","",IF(M177&gt;0,1,0))</f>
        <v/>
      </c>
      <c r="T177" s="21">
        <f>IF(M177="","",IF(OR(Dashboard!$C$6="All",B177=Dashboard!$C$6),1,0))</f>
        <v/>
      </c>
      <c r="U177" s="21">
        <f>IF(M177="","",IF(M177&lt;=0,IF(ISNUMBER(U176),U176,0)+1,0))</f>
        <v/>
      </c>
    </row>
    <row r="178" spans="1:21">
      <c r="A178" s="17"/>
      <c r="B178" s="18"/>
      <c r="C178" s="18"/>
      <c r="D178" s="18"/>
      <c r="E178" s="18"/>
      <c r="F178" s="19"/>
      <c r="G178" s="19"/>
      <c r="H178" s="19"/>
      <c r="I178" s="19"/>
      <c r="J178" s="20"/>
      <c r="K178" s="19"/>
      <c r="L178" s="21">
        <f>IF(OR(F178="",G178="",H178=""),"",IFERROR(ABS(H178-F178)/ABS(F178-G178),""))</f>
        <v/>
      </c>
      <c r="M178" s="22">
        <f>IF(OR(D178="",F178="",G178="",I178=""),"",IFERROR(IF(D178="Short",(F178-I178)/(G178-F178),(I178-F178)/(F178-G178))-N(K178),""))</f>
        <v/>
      </c>
      <c r="N178" s="18"/>
      <c r="O178" s="18"/>
      <c r="P178" s="18"/>
      <c r="Q178" s="9"/>
      <c r="R178" s="21" t="e">
        <f>IF(M178="",NA(),SUM($M$5:M178))</f>
        <v>#N/A</v>
      </c>
      <c r="S178" s="21">
        <f>IF(M178="","",IF(M178&gt;0,1,0))</f>
        <v/>
      </c>
      <c r="T178" s="21">
        <f>IF(M178="","",IF(OR(Dashboard!$C$6="All",B178=Dashboard!$C$6),1,0))</f>
        <v/>
      </c>
      <c r="U178" s="21">
        <f>IF(M178="","",IF(M178&lt;=0,IF(ISNUMBER(U177),U177,0)+1,0))</f>
        <v/>
      </c>
    </row>
    <row r="179" spans="1:21">
      <c r="A179" s="17"/>
      <c r="B179" s="18"/>
      <c r="C179" s="18"/>
      <c r="D179" s="18"/>
      <c r="E179" s="18"/>
      <c r="F179" s="19"/>
      <c r="G179" s="19"/>
      <c r="H179" s="19"/>
      <c r="I179" s="19"/>
      <c r="J179" s="20"/>
      <c r="K179" s="19"/>
      <c r="L179" s="21">
        <f>IF(OR(F179="",G179="",H179=""),"",IFERROR(ABS(H179-F179)/ABS(F179-G179),""))</f>
        <v/>
      </c>
      <c r="M179" s="22">
        <f>IF(OR(D179="",F179="",G179="",I179=""),"",IFERROR(IF(D179="Short",(F179-I179)/(G179-F179),(I179-F179)/(F179-G179))-N(K179),""))</f>
        <v/>
      </c>
      <c r="N179" s="18"/>
      <c r="O179" s="18"/>
      <c r="P179" s="18"/>
      <c r="Q179" s="9"/>
      <c r="R179" s="21" t="e">
        <f>IF(M179="",NA(),SUM($M$5:M179))</f>
        <v>#N/A</v>
      </c>
      <c r="S179" s="21">
        <f>IF(M179="","",IF(M179&gt;0,1,0))</f>
        <v/>
      </c>
      <c r="T179" s="21">
        <f>IF(M179="","",IF(OR(Dashboard!$C$6="All",B179=Dashboard!$C$6),1,0))</f>
        <v/>
      </c>
      <c r="U179" s="21">
        <f>IF(M179="","",IF(M179&lt;=0,IF(ISNUMBER(U178),U178,0)+1,0))</f>
        <v/>
      </c>
    </row>
    <row r="180" spans="1:21">
      <c r="A180" s="17"/>
      <c r="B180" s="18"/>
      <c r="C180" s="18"/>
      <c r="D180" s="18"/>
      <c r="E180" s="18"/>
      <c r="F180" s="19"/>
      <c r="G180" s="19"/>
      <c r="H180" s="19"/>
      <c r="I180" s="19"/>
      <c r="J180" s="20"/>
      <c r="K180" s="19"/>
      <c r="L180" s="21">
        <f>IF(OR(F180="",G180="",H180=""),"",IFERROR(ABS(H180-F180)/ABS(F180-G180),""))</f>
        <v/>
      </c>
      <c r="M180" s="22">
        <f>IF(OR(D180="",F180="",G180="",I180=""),"",IFERROR(IF(D180="Short",(F180-I180)/(G180-F180),(I180-F180)/(F180-G180))-N(K180),""))</f>
        <v/>
      </c>
      <c r="N180" s="18"/>
      <c r="O180" s="18"/>
      <c r="P180" s="18"/>
      <c r="Q180" s="9"/>
      <c r="R180" s="21" t="e">
        <f>IF(M180="",NA(),SUM($M$5:M180))</f>
        <v>#N/A</v>
      </c>
      <c r="S180" s="21">
        <f>IF(M180="","",IF(M180&gt;0,1,0))</f>
        <v/>
      </c>
      <c r="T180" s="21">
        <f>IF(M180="","",IF(OR(Dashboard!$C$6="All",B180=Dashboard!$C$6),1,0))</f>
        <v/>
      </c>
      <c r="U180" s="21">
        <f>IF(M180="","",IF(M180&lt;=0,IF(ISNUMBER(U179),U179,0)+1,0))</f>
        <v/>
      </c>
    </row>
    <row r="181" spans="1:21">
      <c r="A181" s="17"/>
      <c r="B181" s="18"/>
      <c r="C181" s="18"/>
      <c r="D181" s="18"/>
      <c r="E181" s="18"/>
      <c r="F181" s="19"/>
      <c r="G181" s="19"/>
      <c r="H181" s="19"/>
      <c r="I181" s="19"/>
      <c r="J181" s="20"/>
      <c r="K181" s="19"/>
      <c r="L181" s="21">
        <f>IF(OR(F181="",G181="",H181=""),"",IFERROR(ABS(H181-F181)/ABS(F181-G181),""))</f>
        <v/>
      </c>
      <c r="M181" s="22">
        <f>IF(OR(D181="",F181="",G181="",I181=""),"",IFERROR(IF(D181="Short",(F181-I181)/(G181-F181),(I181-F181)/(F181-G181))-N(K181),""))</f>
        <v/>
      </c>
      <c r="N181" s="18"/>
      <c r="O181" s="18"/>
      <c r="P181" s="18"/>
      <c r="Q181" s="9"/>
      <c r="R181" s="21" t="e">
        <f>IF(M181="",NA(),SUM($M$5:M181))</f>
        <v>#N/A</v>
      </c>
      <c r="S181" s="21">
        <f>IF(M181="","",IF(M181&gt;0,1,0))</f>
        <v/>
      </c>
      <c r="T181" s="21">
        <f>IF(M181="","",IF(OR(Dashboard!$C$6="All",B181=Dashboard!$C$6),1,0))</f>
        <v/>
      </c>
      <c r="U181" s="21">
        <f>IF(M181="","",IF(M181&lt;=0,IF(ISNUMBER(U180),U180,0)+1,0))</f>
        <v/>
      </c>
    </row>
    <row r="182" spans="1:21">
      <c r="A182" s="17"/>
      <c r="B182" s="18"/>
      <c r="C182" s="18"/>
      <c r="D182" s="18"/>
      <c r="E182" s="18"/>
      <c r="F182" s="19"/>
      <c r="G182" s="19"/>
      <c r="H182" s="19"/>
      <c r="I182" s="19"/>
      <c r="J182" s="20"/>
      <c r="K182" s="19"/>
      <c r="L182" s="21">
        <f>IF(OR(F182="",G182="",H182=""),"",IFERROR(ABS(H182-F182)/ABS(F182-G182),""))</f>
        <v/>
      </c>
      <c r="M182" s="22">
        <f>IF(OR(D182="",F182="",G182="",I182=""),"",IFERROR(IF(D182="Short",(F182-I182)/(G182-F182),(I182-F182)/(F182-G182))-N(K182),""))</f>
        <v/>
      </c>
      <c r="N182" s="18"/>
      <c r="O182" s="18"/>
      <c r="P182" s="18"/>
      <c r="Q182" s="9"/>
      <c r="R182" s="21" t="e">
        <f>IF(M182="",NA(),SUM($M$5:M182))</f>
        <v>#N/A</v>
      </c>
      <c r="S182" s="21">
        <f>IF(M182="","",IF(M182&gt;0,1,0))</f>
        <v/>
      </c>
      <c r="T182" s="21">
        <f>IF(M182="","",IF(OR(Dashboard!$C$6="All",B182=Dashboard!$C$6),1,0))</f>
        <v/>
      </c>
      <c r="U182" s="21">
        <f>IF(M182="","",IF(M182&lt;=0,IF(ISNUMBER(U181),U181,0)+1,0))</f>
        <v/>
      </c>
    </row>
    <row r="183" spans="1:21">
      <c r="A183" s="17"/>
      <c r="B183" s="18"/>
      <c r="C183" s="18"/>
      <c r="D183" s="18"/>
      <c r="E183" s="18"/>
      <c r="F183" s="19"/>
      <c r="G183" s="19"/>
      <c r="H183" s="19"/>
      <c r="I183" s="19"/>
      <c r="J183" s="20"/>
      <c r="K183" s="19"/>
      <c r="L183" s="21">
        <f>IF(OR(F183="",G183="",H183=""),"",IFERROR(ABS(H183-F183)/ABS(F183-G183),""))</f>
        <v/>
      </c>
      <c r="M183" s="22">
        <f>IF(OR(D183="",F183="",G183="",I183=""),"",IFERROR(IF(D183="Short",(F183-I183)/(G183-F183),(I183-F183)/(F183-G183))-N(K183),""))</f>
        <v/>
      </c>
      <c r="N183" s="18"/>
      <c r="O183" s="18"/>
      <c r="P183" s="18"/>
      <c r="Q183" s="9"/>
      <c r="R183" s="21" t="e">
        <f>IF(M183="",NA(),SUM($M$5:M183))</f>
        <v>#N/A</v>
      </c>
      <c r="S183" s="21">
        <f>IF(M183="","",IF(M183&gt;0,1,0))</f>
        <v/>
      </c>
      <c r="T183" s="21">
        <f>IF(M183="","",IF(OR(Dashboard!$C$6="All",B183=Dashboard!$C$6),1,0))</f>
        <v/>
      </c>
      <c r="U183" s="21">
        <f>IF(M183="","",IF(M183&lt;=0,IF(ISNUMBER(U182),U182,0)+1,0))</f>
        <v/>
      </c>
    </row>
    <row r="184" spans="1:21">
      <c r="A184" s="17"/>
      <c r="B184" s="18"/>
      <c r="C184" s="18"/>
      <c r="D184" s="18"/>
      <c r="E184" s="18"/>
      <c r="F184" s="19"/>
      <c r="G184" s="19"/>
      <c r="H184" s="19"/>
      <c r="I184" s="19"/>
      <c r="J184" s="20"/>
      <c r="K184" s="19"/>
      <c r="L184" s="21">
        <f>IF(OR(F184="",G184="",H184=""),"",IFERROR(ABS(H184-F184)/ABS(F184-G184),""))</f>
        <v/>
      </c>
      <c r="M184" s="22">
        <f>IF(OR(D184="",F184="",G184="",I184=""),"",IFERROR(IF(D184="Short",(F184-I184)/(G184-F184),(I184-F184)/(F184-G184))-N(K184),""))</f>
        <v/>
      </c>
      <c r="N184" s="18"/>
      <c r="O184" s="18"/>
      <c r="P184" s="18"/>
      <c r="Q184" s="9"/>
      <c r="R184" s="21" t="e">
        <f>IF(M184="",NA(),SUM($M$5:M184))</f>
        <v>#N/A</v>
      </c>
      <c r="S184" s="21">
        <f>IF(M184="","",IF(M184&gt;0,1,0))</f>
        <v/>
      </c>
      <c r="T184" s="21">
        <f>IF(M184="","",IF(OR(Dashboard!$C$6="All",B184=Dashboard!$C$6),1,0))</f>
        <v/>
      </c>
      <c r="U184" s="21">
        <f>IF(M184="","",IF(M184&lt;=0,IF(ISNUMBER(U183),U183,0)+1,0))</f>
        <v/>
      </c>
    </row>
    <row r="185" spans="1:21">
      <c r="A185" s="17"/>
      <c r="B185" s="18"/>
      <c r="C185" s="18"/>
      <c r="D185" s="18"/>
      <c r="E185" s="18"/>
      <c r="F185" s="19"/>
      <c r="G185" s="19"/>
      <c r="H185" s="19"/>
      <c r="I185" s="19"/>
      <c r="J185" s="20"/>
      <c r="K185" s="19"/>
      <c r="L185" s="21">
        <f>IF(OR(F185="",G185="",H185=""),"",IFERROR(ABS(H185-F185)/ABS(F185-G185),""))</f>
        <v/>
      </c>
      <c r="M185" s="22">
        <f>IF(OR(D185="",F185="",G185="",I185=""),"",IFERROR(IF(D185="Short",(F185-I185)/(G185-F185),(I185-F185)/(F185-G185))-N(K185),""))</f>
        <v/>
      </c>
      <c r="N185" s="18"/>
      <c r="O185" s="18"/>
      <c r="P185" s="18"/>
      <c r="Q185" s="9"/>
      <c r="R185" s="21" t="e">
        <f>IF(M185="",NA(),SUM($M$5:M185))</f>
        <v>#N/A</v>
      </c>
      <c r="S185" s="21">
        <f>IF(M185="","",IF(M185&gt;0,1,0))</f>
        <v/>
      </c>
      <c r="T185" s="21">
        <f>IF(M185="","",IF(OR(Dashboard!$C$6="All",B185=Dashboard!$C$6),1,0))</f>
        <v/>
      </c>
      <c r="U185" s="21">
        <f>IF(M185="","",IF(M185&lt;=0,IF(ISNUMBER(U184),U184,0)+1,0))</f>
        <v/>
      </c>
    </row>
    <row r="186" spans="1:21">
      <c r="A186" s="17"/>
      <c r="B186" s="18"/>
      <c r="C186" s="18"/>
      <c r="D186" s="18"/>
      <c r="E186" s="18"/>
      <c r="F186" s="19"/>
      <c r="G186" s="19"/>
      <c r="H186" s="19"/>
      <c r="I186" s="19"/>
      <c r="J186" s="20"/>
      <c r="K186" s="19"/>
      <c r="L186" s="21">
        <f>IF(OR(F186="",G186="",H186=""),"",IFERROR(ABS(H186-F186)/ABS(F186-G186),""))</f>
        <v/>
      </c>
      <c r="M186" s="22">
        <f>IF(OR(D186="",F186="",G186="",I186=""),"",IFERROR(IF(D186="Short",(F186-I186)/(G186-F186),(I186-F186)/(F186-G186))-N(K186),""))</f>
        <v/>
      </c>
      <c r="N186" s="18"/>
      <c r="O186" s="18"/>
      <c r="P186" s="18"/>
      <c r="Q186" s="9"/>
      <c r="R186" s="21" t="e">
        <f>IF(M186="",NA(),SUM($M$5:M186))</f>
        <v>#N/A</v>
      </c>
      <c r="S186" s="21">
        <f>IF(M186="","",IF(M186&gt;0,1,0))</f>
        <v/>
      </c>
      <c r="T186" s="21">
        <f>IF(M186="","",IF(OR(Dashboard!$C$6="All",B186=Dashboard!$C$6),1,0))</f>
        <v/>
      </c>
      <c r="U186" s="21">
        <f>IF(M186="","",IF(M186&lt;=0,IF(ISNUMBER(U185),U185,0)+1,0))</f>
        <v/>
      </c>
    </row>
    <row r="187" spans="1:21">
      <c r="A187" s="17"/>
      <c r="B187" s="18"/>
      <c r="C187" s="18"/>
      <c r="D187" s="18"/>
      <c r="E187" s="18"/>
      <c r="F187" s="19"/>
      <c r="G187" s="19"/>
      <c r="H187" s="19"/>
      <c r="I187" s="19"/>
      <c r="J187" s="20"/>
      <c r="K187" s="19"/>
      <c r="L187" s="21">
        <f>IF(OR(F187="",G187="",H187=""),"",IFERROR(ABS(H187-F187)/ABS(F187-G187),""))</f>
        <v/>
      </c>
      <c r="M187" s="22">
        <f>IF(OR(D187="",F187="",G187="",I187=""),"",IFERROR(IF(D187="Short",(F187-I187)/(G187-F187),(I187-F187)/(F187-G187))-N(K187),""))</f>
        <v/>
      </c>
      <c r="N187" s="18"/>
      <c r="O187" s="18"/>
      <c r="P187" s="18"/>
      <c r="Q187" s="9"/>
      <c r="R187" s="21" t="e">
        <f>IF(M187="",NA(),SUM($M$5:M187))</f>
        <v>#N/A</v>
      </c>
      <c r="S187" s="21">
        <f>IF(M187="","",IF(M187&gt;0,1,0))</f>
        <v/>
      </c>
      <c r="T187" s="21">
        <f>IF(M187="","",IF(OR(Dashboard!$C$6="All",B187=Dashboard!$C$6),1,0))</f>
        <v/>
      </c>
      <c r="U187" s="21">
        <f>IF(M187="","",IF(M187&lt;=0,IF(ISNUMBER(U186),U186,0)+1,0))</f>
        <v/>
      </c>
    </row>
    <row r="188" spans="1:21">
      <c r="A188" s="17"/>
      <c r="B188" s="18"/>
      <c r="C188" s="18"/>
      <c r="D188" s="18"/>
      <c r="E188" s="18"/>
      <c r="F188" s="19"/>
      <c r="G188" s="19"/>
      <c r="H188" s="19"/>
      <c r="I188" s="19"/>
      <c r="J188" s="20"/>
      <c r="K188" s="19"/>
      <c r="L188" s="21">
        <f>IF(OR(F188="",G188="",H188=""),"",IFERROR(ABS(H188-F188)/ABS(F188-G188),""))</f>
        <v/>
      </c>
      <c r="M188" s="22">
        <f>IF(OR(D188="",F188="",G188="",I188=""),"",IFERROR(IF(D188="Short",(F188-I188)/(G188-F188),(I188-F188)/(F188-G188))-N(K188),""))</f>
        <v/>
      </c>
      <c r="N188" s="18"/>
      <c r="O188" s="18"/>
      <c r="P188" s="18"/>
      <c r="Q188" s="9"/>
      <c r="R188" s="21" t="e">
        <f>IF(M188="",NA(),SUM($M$5:M188))</f>
        <v>#N/A</v>
      </c>
      <c r="S188" s="21">
        <f>IF(M188="","",IF(M188&gt;0,1,0))</f>
        <v/>
      </c>
      <c r="T188" s="21">
        <f>IF(M188="","",IF(OR(Dashboard!$C$6="All",B188=Dashboard!$C$6),1,0))</f>
        <v/>
      </c>
      <c r="U188" s="21">
        <f>IF(M188="","",IF(M188&lt;=0,IF(ISNUMBER(U187),U187,0)+1,0))</f>
        <v/>
      </c>
    </row>
    <row r="189" spans="1:21">
      <c r="A189" s="17"/>
      <c r="B189" s="18"/>
      <c r="C189" s="18"/>
      <c r="D189" s="18"/>
      <c r="E189" s="18"/>
      <c r="F189" s="19"/>
      <c r="G189" s="19"/>
      <c r="H189" s="19"/>
      <c r="I189" s="19"/>
      <c r="J189" s="20"/>
      <c r="K189" s="19"/>
      <c r="L189" s="21">
        <f>IF(OR(F189="",G189="",H189=""),"",IFERROR(ABS(H189-F189)/ABS(F189-G189),""))</f>
        <v/>
      </c>
      <c r="M189" s="22">
        <f>IF(OR(D189="",F189="",G189="",I189=""),"",IFERROR(IF(D189="Short",(F189-I189)/(G189-F189),(I189-F189)/(F189-G189))-N(K189),""))</f>
        <v/>
      </c>
      <c r="N189" s="18"/>
      <c r="O189" s="18"/>
      <c r="P189" s="18"/>
      <c r="Q189" s="9"/>
      <c r="R189" s="21" t="e">
        <f>IF(M189="",NA(),SUM($M$5:M189))</f>
        <v>#N/A</v>
      </c>
      <c r="S189" s="21">
        <f>IF(M189="","",IF(M189&gt;0,1,0))</f>
        <v/>
      </c>
      <c r="T189" s="21">
        <f>IF(M189="","",IF(OR(Dashboard!$C$6="All",B189=Dashboard!$C$6),1,0))</f>
        <v/>
      </c>
      <c r="U189" s="21">
        <f>IF(M189="","",IF(M189&lt;=0,IF(ISNUMBER(U188),U188,0)+1,0))</f>
        <v/>
      </c>
    </row>
    <row r="190" spans="1:21">
      <c r="A190" s="17"/>
      <c r="B190" s="18"/>
      <c r="C190" s="18"/>
      <c r="D190" s="18"/>
      <c r="E190" s="18"/>
      <c r="F190" s="19"/>
      <c r="G190" s="19"/>
      <c r="H190" s="19"/>
      <c r="I190" s="19"/>
      <c r="J190" s="20"/>
      <c r="K190" s="19"/>
      <c r="L190" s="21">
        <f>IF(OR(F190="",G190="",H190=""),"",IFERROR(ABS(H190-F190)/ABS(F190-G190),""))</f>
        <v/>
      </c>
      <c r="M190" s="22">
        <f>IF(OR(D190="",F190="",G190="",I190=""),"",IFERROR(IF(D190="Short",(F190-I190)/(G190-F190),(I190-F190)/(F190-G190))-N(K190),""))</f>
        <v/>
      </c>
      <c r="N190" s="18"/>
      <c r="O190" s="18"/>
      <c r="P190" s="18"/>
      <c r="Q190" s="9"/>
      <c r="R190" s="21" t="e">
        <f>IF(M190="",NA(),SUM($M$5:M190))</f>
        <v>#N/A</v>
      </c>
      <c r="S190" s="21">
        <f>IF(M190="","",IF(M190&gt;0,1,0))</f>
        <v/>
      </c>
      <c r="T190" s="21">
        <f>IF(M190="","",IF(OR(Dashboard!$C$6="All",B190=Dashboard!$C$6),1,0))</f>
        <v/>
      </c>
      <c r="U190" s="21">
        <f>IF(M190="","",IF(M190&lt;=0,IF(ISNUMBER(U189),U189,0)+1,0))</f>
        <v/>
      </c>
    </row>
    <row r="191" spans="1:21">
      <c r="A191" s="17"/>
      <c r="B191" s="18"/>
      <c r="C191" s="18"/>
      <c r="D191" s="18"/>
      <c r="E191" s="18"/>
      <c r="F191" s="19"/>
      <c r="G191" s="19"/>
      <c r="H191" s="19"/>
      <c r="I191" s="19"/>
      <c r="J191" s="20"/>
      <c r="K191" s="19"/>
      <c r="L191" s="21">
        <f>IF(OR(F191="",G191="",H191=""),"",IFERROR(ABS(H191-F191)/ABS(F191-G191),""))</f>
        <v/>
      </c>
      <c r="M191" s="22">
        <f>IF(OR(D191="",F191="",G191="",I191=""),"",IFERROR(IF(D191="Short",(F191-I191)/(G191-F191),(I191-F191)/(F191-G191))-N(K191),""))</f>
        <v/>
      </c>
      <c r="N191" s="18"/>
      <c r="O191" s="18"/>
      <c r="P191" s="18"/>
      <c r="Q191" s="9"/>
      <c r="R191" s="21" t="e">
        <f>IF(M191="",NA(),SUM($M$5:M191))</f>
        <v>#N/A</v>
      </c>
      <c r="S191" s="21">
        <f>IF(M191="","",IF(M191&gt;0,1,0))</f>
        <v/>
      </c>
      <c r="T191" s="21">
        <f>IF(M191="","",IF(OR(Dashboard!$C$6="All",B191=Dashboard!$C$6),1,0))</f>
        <v/>
      </c>
      <c r="U191" s="21">
        <f>IF(M191="","",IF(M191&lt;=0,IF(ISNUMBER(U190),U190,0)+1,0))</f>
        <v/>
      </c>
    </row>
    <row r="192" spans="1:21">
      <c r="A192" s="17"/>
      <c r="B192" s="18"/>
      <c r="C192" s="18"/>
      <c r="D192" s="18"/>
      <c r="E192" s="18"/>
      <c r="F192" s="19"/>
      <c r="G192" s="19"/>
      <c r="H192" s="19"/>
      <c r="I192" s="19"/>
      <c r="J192" s="20"/>
      <c r="K192" s="19"/>
      <c r="L192" s="21">
        <f>IF(OR(F192="",G192="",H192=""),"",IFERROR(ABS(H192-F192)/ABS(F192-G192),""))</f>
        <v/>
      </c>
      <c r="M192" s="22">
        <f>IF(OR(D192="",F192="",G192="",I192=""),"",IFERROR(IF(D192="Short",(F192-I192)/(G192-F192),(I192-F192)/(F192-G192))-N(K192),""))</f>
        <v/>
      </c>
      <c r="N192" s="18"/>
      <c r="O192" s="18"/>
      <c r="P192" s="18"/>
      <c r="Q192" s="9"/>
      <c r="R192" s="21" t="e">
        <f>IF(M192="",NA(),SUM($M$5:M192))</f>
        <v>#N/A</v>
      </c>
      <c r="S192" s="21">
        <f>IF(M192="","",IF(M192&gt;0,1,0))</f>
        <v/>
      </c>
      <c r="T192" s="21">
        <f>IF(M192="","",IF(OR(Dashboard!$C$6="All",B192=Dashboard!$C$6),1,0))</f>
        <v/>
      </c>
      <c r="U192" s="21">
        <f>IF(M192="","",IF(M192&lt;=0,IF(ISNUMBER(U191),U191,0)+1,0))</f>
        <v/>
      </c>
    </row>
    <row r="193" spans="1:21">
      <c r="A193" s="17"/>
      <c r="B193" s="18"/>
      <c r="C193" s="18"/>
      <c r="D193" s="18"/>
      <c r="E193" s="18"/>
      <c r="F193" s="19"/>
      <c r="G193" s="19"/>
      <c r="H193" s="19"/>
      <c r="I193" s="19"/>
      <c r="J193" s="20"/>
      <c r="K193" s="19"/>
      <c r="L193" s="21">
        <f>IF(OR(F193="",G193="",H193=""),"",IFERROR(ABS(H193-F193)/ABS(F193-G193),""))</f>
        <v/>
      </c>
      <c r="M193" s="22">
        <f>IF(OR(D193="",F193="",G193="",I193=""),"",IFERROR(IF(D193="Short",(F193-I193)/(G193-F193),(I193-F193)/(F193-G193))-N(K193),""))</f>
        <v/>
      </c>
      <c r="N193" s="18"/>
      <c r="O193" s="18"/>
      <c r="P193" s="18"/>
      <c r="Q193" s="9"/>
      <c r="R193" s="21" t="e">
        <f>IF(M193="",NA(),SUM($M$5:M193))</f>
        <v>#N/A</v>
      </c>
      <c r="S193" s="21">
        <f>IF(M193="","",IF(M193&gt;0,1,0))</f>
        <v/>
      </c>
      <c r="T193" s="21">
        <f>IF(M193="","",IF(OR(Dashboard!$C$6="All",B193=Dashboard!$C$6),1,0))</f>
        <v/>
      </c>
      <c r="U193" s="21">
        <f>IF(M193="","",IF(M193&lt;=0,IF(ISNUMBER(U192),U192,0)+1,0))</f>
        <v/>
      </c>
    </row>
    <row r="194" spans="1:21">
      <c r="A194" s="17"/>
      <c r="B194" s="18"/>
      <c r="C194" s="18"/>
      <c r="D194" s="18"/>
      <c r="E194" s="18"/>
      <c r="F194" s="19"/>
      <c r="G194" s="19"/>
      <c r="H194" s="19"/>
      <c r="I194" s="19"/>
      <c r="J194" s="20"/>
      <c r="K194" s="19"/>
      <c r="L194" s="21">
        <f>IF(OR(F194="",G194="",H194=""),"",IFERROR(ABS(H194-F194)/ABS(F194-G194),""))</f>
        <v/>
      </c>
      <c r="M194" s="22">
        <f>IF(OR(D194="",F194="",G194="",I194=""),"",IFERROR(IF(D194="Short",(F194-I194)/(G194-F194),(I194-F194)/(F194-G194))-N(K194),""))</f>
        <v/>
      </c>
      <c r="N194" s="18"/>
      <c r="O194" s="18"/>
      <c r="P194" s="18"/>
      <c r="Q194" s="9"/>
      <c r="R194" s="21" t="e">
        <f>IF(M194="",NA(),SUM($M$5:M194))</f>
        <v>#N/A</v>
      </c>
      <c r="S194" s="21">
        <f>IF(M194="","",IF(M194&gt;0,1,0))</f>
        <v/>
      </c>
      <c r="T194" s="21">
        <f>IF(M194="","",IF(OR(Dashboard!$C$6="All",B194=Dashboard!$C$6),1,0))</f>
        <v/>
      </c>
      <c r="U194" s="21">
        <f>IF(M194="","",IF(M194&lt;=0,IF(ISNUMBER(U193),U193,0)+1,0))</f>
        <v/>
      </c>
    </row>
    <row r="195" spans="1:21">
      <c r="A195" s="17"/>
      <c r="B195" s="18"/>
      <c r="C195" s="18"/>
      <c r="D195" s="18"/>
      <c r="E195" s="18"/>
      <c r="F195" s="19"/>
      <c r="G195" s="19"/>
      <c r="H195" s="19"/>
      <c r="I195" s="19"/>
      <c r="J195" s="20"/>
      <c r="K195" s="19"/>
      <c r="L195" s="21">
        <f>IF(OR(F195="",G195="",H195=""),"",IFERROR(ABS(H195-F195)/ABS(F195-G195),""))</f>
        <v/>
      </c>
      <c r="M195" s="22">
        <f>IF(OR(D195="",F195="",G195="",I195=""),"",IFERROR(IF(D195="Short",(F195-I195)/(G195-F195),(I195-F195)/(F195-G195))-N(K195),""))</f>
        <v/>
      </c>
      <c r="N195" s="18"/>
      <c r="O195" s="18"/>
      <c r="P195" s="18"/>
      <c r="Q195" s="9"/>
      <c r="R195" s="21" t="e">
        <f>IF(M195="",NA(),SUM($M$5:M195))</f>
        <v>#N/A</v>
      </c>
      <c r="S195" s="21">
        <f>IF(M195="","",IF(M195&gt;0,1,0))</f>
        <v/>
      </c>
      <c r="T195" s="21">
        <f>IF(M195="","",IF(OR(Dashboard!$C$6="All",B195=Dashboard!$C$6),1,0))</f>
        <v/>
      </c>
      <c r="U195" s="21">
        <f>IF(M195="","",IF(M195&lt;=0,IF(ISNUMBER(U194),U194,0)+1,0))</f>
        <v/>
      </c>
    </row>
    <row r="196" spans="1:21">
      <c r="A196" s="17"/>
      <c r="B196" s="18"/>
      <c r="C196" s="18"/>
      <c r="D196" s="18"/>
      <c r="E196" s="18"/>
      <c r="F196" s="19"/>
      <c r="G196" s="19"/>
      <c r="H196" s="19"/>
      <c r="I196" s="19"/>
      <c r="J196" s="20"/>
      <c r="K196" s="19"/>
      <c r="L196" s="21">
        <f>IF(OR(F196="",G196="",H196=""),"",IFERROR(ABS(H196-F196)/ABS(F196-G196),""))</f>
        <v/>
      </c>
      <c r="M196" s="22">
        <f>IF(OR(D196="",F196="",G196="",I196=""),"",IFERROR(IF(D196="Short",(F196-I196)/(G196-F196),(I196-F196)/(F196-G196))-N(K196),""))</f>
        <v/>
      </c>
      <c r="N196" s="18"/>
      <c r="O196" s="18"/>
      <c r="P196" s="18"/>
      <c r="Q196" s="9"/>
      <c r="R196" s="21" t="e">
        <f>IF(M196="",NA(),SUM($M$5:M196))</f>
        <v>#N/A</v>
      </c>
      <c r="S196" s="21">
        <f>IF(M196="","",IF(M196&gt;0,1,0))</f>
        <v/>
      </c>
      <c r="T196" s="21">
        <f>IF(M196="","",IF(OR(Dashboard!$C$6="All",B196=Dashboard!$C$6),1,0))</f>
        <v/>
      </c>
      <c r="U196" s="21">
        <f>IF(M196="","",IF(M196&lt;=0,IF(ISNUMBER(U195),U195,0)+1,0))</f>
        <v/>
      </c>
    </row>
    <row r="197" spans="1:21">
      <c r="A197" s="17"/>
      <c r="B197" s="18"/>
      <c r="C197" s="18"/>
      <c r="D197" s="18"/>
      <c r="E197" s="18"/>
      <c r="F197" s="19"/>
      <c r="G197" s="19"/>
      <c r="H197" s="19"/>
      <c r="I197" s="19"/>
      <c r="J197" s="20"/>
      <c r="K197" s="19"/>
      <c r="L197" s="21">
        <f>IF(OR(F197="",G197="",H197=""),"",IFERROR(ABS(H197-F197)/ABS(F197-G197),""))</f>
        <v/>
      </c>
      <c r="M197" s="22">
        <f>IF(OR(D197="",F197="",G197="",I197=""),"",IFERROR(IF(D197="Short",(F197-I197)/(G197-F197),(I197-F197)/(F197-G197))-N(K197),""))</f>
        <v/>
      </c>
      <c r="N197" s="18"/>
      <c r="O197" s="18"/>
      <c r="P197" s="18"/>
      <c r="Q197" s="9"/>
      <c r="R197" s="21" t="e">
        <f>IF(M197="",NA(),SUM($M$5:M197))</f>
        <v>#N/A</v>
      </c>
      <c r="S197" s="21">
        <f>IF(M197="","",IF(M197&gt;0,1,0))</f>
        <v/>
      </c>
      <c r="T197" s="21">
        <f>IF(M197="","",IF(OR(Dashboard!$C$6="All",B197=Dashboard!$C$6),1,0))</f>
        <v/>
      </c>
      <c r="U197" s="21">
        <f>IF(M197="","",IF(M197&lt;=0,IF(ISNUMBER(U196),U196,0)+1,0))</f>
        <v/>
      </c>
    </row>
    <row r="198" spans="1:21">
      <c r="A198" s="17"/>
      <c r="B198" s="18"/>
      <c r="C198" s="18"/>
      <c r="D198" s="18"/>
      <c r="E198" s="18"/>
      <c r="F198" s="19"/>
      <c r="G198" s="19"/>
      <c r="H198" s="19"/>
      <c r="I198" s="19"/>
      <c r="J198" s="20"/>
      <c r="K198" s="19"/>
      <c r="L198" s="21">
        <f>IF(OR(F198="",G198="",H198=""),"",IFERROR(ABS(H198-F198)/ABS(F198-G198),""))</f>
        <v/>
      </c>
      <c r="M198" s="22">
        <f>IF(OR(D198="",F198="",G198="",I198=""),"",IFERROR(IF(D198="Short",(F198-I198)/(G198-F198),(I198-F198)/(F198-G198))-N(K198),""))</f>
        <v/>
      </c>
      <c r="N198" s="18"/>
      <c r="O198" s="18"/>
      <c r="P198" s="18"/>
      <c r="Q198" s="9"/>
      <c r="R198" s="21" t="e">
        <f>IF(M198="",NA(),SUM($M$5:M198))</f>
        <v>#N/A</v>
      </c>
      <c r="S198" s="21">
        <f>IF(M198="","",IF(M198&gt;0,1,0))</f>
        <v/>
      </c>
      <c r="T198" s="21">
        <f>IF(M198="","",IF(OR(Dashboard!$C$6="All",B198=Dashboard!$C$6),1,0))</f>
        <v/>
      </c>
      <c r="U198" s="21">
        <f>IF(M198="","",IF(M198&lt;=0,IF(ISNUMBER(U197),U197,0)+1,0))</f>
        <v/>
      </c>
    </row>
    <row r="199" spans="1:21">
      <c r="A199" s="17"/>
      <c r="B199" s="18"/>
      <c r="C199" s="18"/>
      <c r="D199" s="18"/>
      <c r="E199" s="18"/>
      <c r="F199" s="19"/>
      <c r="G199" s="19"/>
      <c r="H199" s="19"/>
      <c r="I199" s="19"/>
      <c r="J199" s="20"/>
      <c r="K199" s="19"/>
      <c r="L199" s="21">
        <f>IF(OR(F199="",G199="",H199=""),"",IFERROR(ABS(H199-F199)/ABS(F199-G199),""))</f>
        <v/>
      </c>
      <c r="M199" s="22">
        <f>IF(OR(D199="",F199="",G199="",I199=""),"",IFERROR(IF(D199="Short",(F199-I199)/(G199-F199),(I199-F199)/(F199-G199))-N(K199),""))</f>
        <v/>
      </c>
      <c r="N199" s="18"/>
      <c r="O199" s="18"/>
      <c r="P199" s="18"/>
      <c r="Q199" s="9"/>
      <c r="R199" s="21" t="e">
        <f>IF(M199="",NA(),SUM($M$5:M199))</f>
        <v>#N/A</v>
      </c>
      <c r="S199" s="21">
        <f>IF(M199="","",IF(M199&gt;0,1,0))</f>
        <v/>
      </c>
      <c r="T199" s="21">
        <f>IF(M199="","",IF(OR(Dashboard!$C$6="All",B199=Dashboard!$C$6),1,0))</f>
        <v/>
      </c>
      <c r="U199" s="21">
        <f>IF(M199="","",IF(M199&lt;=0,IF(ISNUMBER(U198),U198,0)+1,0))</f>
        <v/>
      </c>
    </row>
    <row r="200" spans="1:21">
      <c r="A200" s="17"/>
      <c r="B200" s="18"/>
      <c r="C200" s="18"/>
      <c r="D200" s="18"/>
      <c r="E200" s="18"/>
      <c r="F200" s="19"/>
      <c r="G200" s="19"/>
      <c r="H200" s="19"/>
      <c r="I200" s="19"/>
      <c r="J200" s="20"/>
      <c r="K200" s="19"/>
      <c r="L200" s="21">
        <f>IF(OR(F200="",G200="",H200=""),"",IFERROR(ABS(H200-F200)/ABS(F200-G200),""))</f>
        <v/>
      </c>
      <c r="M200" s="22">
        <f>IF(OR(D200="",F200="",G200="",I200=""),"",IFERROR(IF(D200="Short",(F200-I200)/(G200-F200),(I200-F200)/(F200-G200))-N(K200),""))</f>
        <v/>
      </c>
      <c r="N200" s="18"/>
      <c r="O200" s="18"/>
      <c r="P200" s="18"/>
      <c r="Q200" s="9"/>
      <c r="R200" s="21" t="e">
        <f>IF(M200="",NA(),SUM($M$5:M200))</f>
        <v>#N/A</v>
      </c>
      <c r="S200" s="21">
        <f>IF(M200="","",IF(M200&gt;0,1,0))</f>
        <v/>
      </c>
      <c r="T200" s="21">
        <f>IF(M200="","",IF(OR(Dashboard!$C$6="All",B200=Dashboard!$C$6),1,0))</f>
        <v/>
      </c>
      <c r="U200" s="21">
        <f>IF(M200="","",IF(M200&lt;=0,IF(ISNUMBER(U199),U199,0)+1,0))</f>
        <v/>
      </c>
    </row>
    <row r="201" spans="1:21">
      <c r="A201" s="17"/>
      <c r="B201" s="18"/>
      <c r="C201" s="18"/>
      <c r="D201" s="18"/>
      <c r="E201" s="18"/>
      <c r="F201" s="19"/>
      <c r="G201" s="19"/>
      <c r="H201" s="19"/>
      <c r="I201" s="19"/>
      <c r="J201" s="20"/>
      <c r="K201" s="19"/>
      <c r="L201" s="21">
        <f>IF(OR(F201="",G201="",H201=""),"",IFERROR(ABS(H201-F201)/ABS(F201-G201),""))</f>
        <v/>
      </c>
      <c r="M201" s="22">
        <f>IF(OR(D201="",F201="",G201="",I201=""),"",IFERROR(IF(D201="Short",(F201-I201)/(G201-F201),(I201-F201)/(F201-G201))-N(K201),""))</f>
        <v/>
      </c>
      <c r="N201" s="18"/>
      <c r="O201" s="18"/>
      <c r="P201" s="18"/>
      <c r="Q201" s="9"/>
      <c r="R201" s="21" t="e">
        <f>IF(M201="",NA(),SUM($M$5:M201))</f>
        <v>#N/A</v>
      </c>
      <c r="S201" s="21">
        <f>IF(M201="","",IF(M201&gt;0,1,0))</f>
        <v/>
      </c>
      <c r="T201" s="21">
        <f>IF(M201="","",IF(OR(Dashboard!$C$6="All",B201=Dashboard!$C$6),1,0))</f>
        <v/>
      </c>
      <c r="U201" s="21">
        <f>IF(M201="","",IF(M201&lt;=0,IF(ISNUMBER(U200),U200,0)+1,0))</f>
        <v/>
      </c>
    </row>
    <row r="202" spans="1:21">
      <c r="A202" s="17"/>
      <c r="B202" s="18"/>
      <c r="C202" s="18"/>
      <c r="D202" s="18"/>
      <c r="E202" s="18"/>
      <c r="F202" s="19"/>
      <c r="G202" s="19"/>
      <c r="H202" s="19"/>
      <c r="I202" s="19"/>
      <c r="J202" s="20"/>
      <c r="K202" s="19"/>
      <c r="L202" s="21">
        <f>IF(OR(F202="",G202="",H202=""),"",IFERROR(ABS(H202-F202)/ABS(F202-G202),""))</f>
        <v/>
      </c>
      <c r="M202" s="22">
        <f>IF(OR(D202="",F202="",G202="",I202=""),"",IFERROR(IF(D202="Short",(F202-I202)/(G202-F202),(I202-F202)/(F202-G202))-N(K202),""))</f>
        <v/>
      </c>
      <c r="N202" s="18"/>
      <c r="O202" s="18"/>
      <c r="P202" s="18"/>
      <c r="Q202" s="9"/>
      <c r="R202" s="21" t="e">
        <f>IF(M202="",NA(),SUM($M$5:M202))</f>
        <v>#N/A</v>
      </c>
      <c r="S202" s="21">
        <f>IF(M202="","",IF(M202&gt;0,1,0))</f>
        <v/>
      </c>
      <c r="T202" s="21">
        <f>IF(M202="","",IF(OR(Dashboard!$C$6="All",B202=Dashboard!$C$6),1,0))</f>
        <v/>
      </c>
      <c r="U202" s="21">
        <f>IF(M202="","",IF(M202&lt;=0,IF(ISNUMBER(U201),U201,0)+1,0))</f>
        <v/>
      </c>
    </row>
    <row r="203" spans="1:21">
      <c r="A203" s="17"/>
      <c r="B203" s="18"/>
      <c r="C203" s="18"/>
      <c r="D203" s="18"/>
      <c r="E203" s="18"/>
      <c r="F203" s="19"/>
      <c r="G203" s="19"/>
      <c r="H203" s="19"/>
      <c r="I203" s="19"/>
      <c r="J203" s="20"/>
      <c r="K203" s="19"/>
      <c r="L203" s="21">
        <f>IF(OR(F203="",G203="",H203=""),"",IFERROR(ABS(H203-F203)/ABS(F203-G203),""))</f>
        <v/>
      </c>
      <c r="M203" s="22">
        <f>IF(OR(D203="",F203="",G203="",I203=""),"",IFERROR(IF(D203="Short",(F203-I203)/(G203-F203),(I203-F203)/(F203-G203))-N(K203),""))</f>
        <v/>
      </c>
      <c r="N203" s="18"/>
      <c r="O203" s="18"/>
      <c r="P203" s="18"/>
      <c r="Q203" s="9"/>
      <c r="R203" s="21" t="e">
        <f>IF(M203="",NA(),SUM($M$5:M203))</f>
        <v>#N/A</v>
      </c>
      <c r="S203" s="21">
        <f>IF(M203="","",IF(M203&gt;0,1,0))</f>
        <v/>
      </c>
      <c r="T203" s="21">
        <f>IF(M203="","",IF(OR(Dashboard!$C$6="All",B203=Dashboard!$C$6),1,0))</f>
        <v/>
      </c>
      <c r="U203" s="21">
        <f>IF(M203="","",IF(M203&lt;=0,IF(ISNUMBER(U202),U202,0)+1,0))</f>
        <v/>
      </c>
    </row>
    <row r="204" spans="1:21">
      <c r="A204" s="17"/>
      <c r="B204" s="18"/>
      <c r="C204" s="18"/>
      <c r="D204" s="18"/>
      <c r="E204" s="18"/>
      <c r="F204" s="19"/>
      <c r="G204" s="19"/>
      <c r="H204" s="19"/>
      <c r="I204" s="19"/>
      <c r="J204" s="20"/>
      <c r="K204" s="19"/>
      <c r="L204" s="21">
        <f>IF(OR(F204="",G204="",H204=""),"",IFERROR(ABS(H204-F204)/ABS(F204-G204),""))</f>
        <v/>
      </c>
      <c r="M204" s="22">
        <f>IF(OR(D204="",F204="",G204="",I204=""),"",IFERROR(IF(D204="Short",(F204-I204)/(G204-F204),(I204-F204)/(F204-G204))-N(K204),""))</f>
        <v/>
      </c>
      <c r="N204" s="18"/>
      <c r="O204" s="18"/>
      <c r="P204" s="18"/>
      <c r="Q204" s="9"/>
      <c r="R204" s="21" t="e">
        <f>IF(M204="",NA(),SUM($M$5:M204))</f>
        <v>#N/A</v>
      </c>
      <c r="S204" s="21">
        <f>IF(M204="","",IF(M204&gt;0,1,0))</f>
        <v/>
      </c>
      <c r="T204" s="21">
        <f>IF(M204="","",IF(OR(Dashboard!$C$6="All",B204=Dashboard!$C$6),1,0))</f>
        <v/>
      </c>
      <c r="U204" s="21">
        <f>IF(M204="","",IF(M204&lt;=0,IF(ISNUMBER(U203),U203,0)+1,0))</f>
        <v/>
      </c>
    </row>
    <row r="205" spans="1:21">
      <c r="A205" s="17"/>
      <c r="B205" s="18"/>
      <c r="C205" s="18"/>
      <c r="D205" s="18"/>
      <c r="E205" s="18"/>
      <c r="F205" s="19"/>
      <c r="G205" s="19"/>
      <c r="H205" s="19"/>
      <c r="I205" s="19"/>
      <c r="J205" s="20"/>
      <c r="K205" s="19"/>
      <c r="L205" s="21">
        <f>IF(OR(F205="",G205="",H205=""),"",IFERROR(ABS(H205-F205)/ABS(F205-G205),""))</f>
        <v/>
      </c>
      <c r="M205" s="22">
        <f>IF(OR(D205="",F205="",G205="",I205=""),"",IFERROR(IF(D205="Short",(F205-I205)/(G205-F205),(I205-F205)/(F205-G205))-N(K205),""))</f>
        <v/>
      </c>
      <c r="N205" s="18"/>
      <c r="O205" s="18"/>
      <c r="P205" s="18"/>
      <c r="Q205" s="9"/>
      <c r="R205" s="21" t="e">
        <f>IF(M205="",NA(),SUM($M$5:M205))</f>
        <v>#N/A</v>
      </c>
      <c r="S205" s="21">
        <f>IF(M205="","",IF(M205&gt;0,1,0))</f>
        <v/>
      </c>
      <c r="T205" s="21">
        <f>IF(M205="","",IF(OR(Dashboard!$C$6="All",B205=Dashboard!$C$6),1,0))</f>
        <v/>
      </c>
      <c r="U205" s="21">
        <f>IF(M205="","",IF(M205&lt;=0,IF(ISNUMBER(U204),U204,0)+1,0))</f>
        <v/>
      </c>
    </row>
    <row r="206" spans="1:21">
      <c r="A206" s="17"/>
      <c r="B206" s="18"/>
      <c r="C206" s="18"/>
      <c r="D206" s="18"/>
      <c r="E206" s="18"/>
      <c r="F206" s="19"/>
      <c r="G206" s="19"/>
      <c r="H206" s="19"/>
      <c r="I206" s="19"/>
      <c r="J206" s="20"/>
      <c r="K206" s="19"/>
      <c r="L206" s="21">
        <f>IF(OR(F206="",G206="",H206=""),"",IFERROR(ABS(H206-F206)/ABS(F206-G206),""))</f>
        <v/>
      </c>
      <c r="M206" s="22">
        <f>IF(OR(D206="",F206="",G206="",I206=""),"",IFERROR(IF(D206="Short",(F206-I206)/(G206-F206),(I206-F206)/(F206-G206))-N(K206),""))</f>
        <v/>
      </c>
      <c r="N206" s="18"/>
      <c r="O206" s="18"/>
      <c r="P206" s="18"/>
      <c r="Q206" s="9"/>
      <c r="R206" s="21" t="e">
        <f>IF(M206="",NA(),SUM($M$5:M206))</f>
        <v>#N/A</v>
      </c>
      <c r="S206" s="21">
        <f>IF(M206="","",IF(M206&gt;0,1,0))</f>
        <v/>
      </c>
      <c r="T206" s="21">
        <f>IF(M206="","",IF(OR(Dashboard!$C$6="All",B206=Dashboard!$C$6),1,0))</f>
        <v/>
      </c>
      <c r="U206" s="21">
        <f>IF(M206="","",IF(M206&lt;=0,IF(ISNUMBER(U205),U205,0)+1,0))</f>
        <v/>
      </c>
    </row>
    <row r="207" spans="1:21">
      <c r="A207" s="17"/>
      <c r="B207" s="18"/>
      <c r="C207" s="18"/>
      <c r="D207" s="18"/>
      <c r="E207" s="18"/>
      <c r="F207" s="19"/>
      <c r="G207" s="19"/>
      <c r="H207" s="19"/>
      <c r="I207" s="19"/>
      <c r="J207" s="20"/>
      <c r="K207" s="19"/>
      <c r="L207" s="21">
        <f>IF(OR(F207="",G207="",H207=""),"",IFERROR(ABS(H207-F207)/ABS(F207-G207),""))</f>
        <v/>
      </c>
      <c r="M207" s="22">
        <f>IF(OR(D207="",F207="",G207="",I207=""),"",IFERROR(IF(D207="Short",(F207-I207)/(G207-F207),(I207-F207)/(F207-G207))-N(K207),""))</f>
        <v/>
      </c>
      <c r="N207" s="18"/>
      <c r="O207" s="18"/>
      <c r="P207" s="18"/>
      <c r="Q207" s="9"/>
      <c r="R207" s="21" t="e">
        <f>IF(M207="",NA(),SUM($M$5:M207))</f>
        <v>#N/A</v>
      </c>
      <c r="S207" s="21">
        <f>IF(M207="","",IF(M207&gt;0,1,0))</f>
        <v/>
      </c>
      <c r="T207" s="21">
        <f>IF(M207="","",IF(OR(Dashboard!$C$6="All",B207=Dashboard!$C$6),1,0))</f>
        <v/>
      </c>
      <c r="U207" s="21">
        <f>IF(M207="","",IF(M207&lt;=0,IF(ISNUMBER(U206),U206,0)+1,0))</f>
        <v/>
      </c>
    </row>
    <row r="208" spans="1:21">
      <c r="A208" s="17"/>
      <c r="B208" s="18"/>
      <c r="C208" s="18"/>
      <c r="D208" s="18"/>
      <c r="E208" s="18"/>
      <c r="F208" s="19"/>
      <c r="G208" s="19"/>
      <c r="H208" s="19"/>
      <c r="I208" s="19"/>
      <c r="J208" s="20"/>
      <c r="K208" s="19"/>
      <c r="L208" s="21">
        <f>IF(OR(F208="",G208="",H208=""),"",IFERROR(ABS(H208-F208)/ABS(F208-G208),""))</f>
        <v/>
      </c>
      <c r="M208" s="22">
        <f>IF(OR(D208="",F208="",G208="",I208=""),"",IFERROR(IF(D208="Short",(F208-I208)/(G208-F208),(I208-F208)/(F208-G208))-N(K208),""))</f>
        <v/>
      </c>
      <c r="N208" s="18"/>
      <c r="O208" s="18"/>
      <c r="P208" s="18"/>
      <c r="Q208" s="9"/>
      <c r="R208" s="21" t="e">
        <f>IF(M208="",NA(),SUM($M$5:M208))</f>
        <v>#N/A</v>
      </c>
      <c r="S208" s="21">
        <f>IF(M208="","",IF(M208&gt;0,1,0))</f>
        <v/>
      </c>
      <c r="T208" s="21">
        <f>IF(M208="","",IF(OR(Dashboard!$C$6="All",B208=Dashboard!$C$6),1,0))</f>
        <v/>
      </c>
      <c r="U208" s="21">
        <f>IF(M208="","",IF(M208&lt;=0,IF(ISNUMBER(U207),U207,0)+1,0))</f>
        <v/>
      </c>
    </row>
    <row r="209" spans="1:21">
      <c r="A209" s="17"/>
      <c r="B209" s="18"/>
      <c r="C209" s="18"/>
      <c r="D209" s="18"/>
      <c r="E209" s="18"/>
      <c r="F209" s="19"/>
      <c r="G209" s="19"/>
      <c r="H209" s="19"/>
      <c r="I209" s="19"/>
      <c r="J209" s="20"/>
      <c r="K209" s="19"/>
      <c r="L209" s="21">
        <f>IF(OR(F209="",G209="",H209=""),"",IFERROR(ABS(H209-F209)/ABS(F209-G209),""))</f>
        <v/>
      </c>
      <c r="M209" s="22">
        <f>IF(OR(D209="",F209="",G209="",I209=""),"",IFERROR(IF(D209="Short",(F209-I209)/(G209-F209),(I209-F209)/(F209-G209))-N(K209),""))</f>
        <v/>
      </c>
      <c r="N209" s="18"/>
      <c r="O209" s="18"/>
      <c r="P209" s="18"/>
      <c r="Q209" s="9"/>
      <c r="R209" s="21" t="e">
        <f>IF(M209="",NA(),SUM($M$5:M209))</f>
        <v>#N/A</v>
      </c>
      <c r="S209" s="21">
        <f>IF(M209="","",IF(M209&gt;0,1,0))</f>
        <v/>
      </c>
      <c r="T209" s="21">
        <f>IF(M209="","",IF(OR(Dashboard!$C$6="All",B209=Dashboard!$C$6),1,0))</f>
        <v/>
      </c>
      <c r="U209" s="21">
        <f>IF(M209="","",IF(M209&lt;=0,IF(ISNUMBER(U208),U208,0)+1,0))</f>
        <v/>
      </c>
    </row>
    <row r="210" spans="1:21">
      <c r="A210" s="17"/>
      <c r="B210" s="18"/>
      <c r="C210" s="18"/>
      <c r="D210" s="18"/>
      <c r="E210" s="18"/>
      <c r="F210" s="19"/>
      <c r="G210" s="19"/>
      <c r="H210" s="19"/>
      <c r="I210" s="19"/>
      <c r="J210" s="20"/>
      <c r="K210" s="19"/>
      <c r="L210" s="21">
        <f>IF(OR(F210="",G210="",H210=""),"",IFERROR(ABS(H210-F210)/ABS(F210-G210),""))</f>
        <v/>
      </c>
      <c r="M210" s="22">
        <f>IF(OR(D210="",F210="",G210="",I210=""),"",IFERROR(IF(D210="Short",(F210-I210)/(G210-F210),(I210-F210)/(F210-G210))-N(K210),""))</f>
        <v/>
      </c>
      <c r="N210" s="18"/>
      <c r="O210" s="18"/>
      <c r="P210" s="18"/>
      <c r="Q210" s="9"/>
      <c r="R210" s="21" t="e">
        <f>IF(M210="",NA(),SUM($M$5:M210))</f>
        <v>#N/A</v>
      </c>
      <c r="S210" s="21">
        <f>IF(M210="","",IF(M210&gt;0,1,0))</f>
        <v/>
      </c>
      <c r="T210" s="21">
        <f>IF(M210="","",IF(OR(Dashboard!$C$6="All",B210=Dashboard!$C$6),1,0))</f>
        <v/>
      </c>
      <c r="U210" s="21">
        <f>IF(M210="","",IF(M210&lt;=0,IF(ISNUMBER(U209),U209,0)+1,0))</f>
        <v/>
      </c>
    </row>
    <row r="211" spans="1:21">
      <c r="A211" s="17"/>
      <c r="B211" s="18"/>
      <c r="C211" s="18"/>
      <c r="D211" s="18"/>
      <c r="E211" s="18"/>
      <c r="F211" s="19"/>
      <c r="G211" s="19"/>
      <c r="H211" s="19"/>
      <c r="I211" s="19"/>
      <c r="J211" s="20"/>
      <c r="K211" s="19"/>
      <c r="L211" s="21">
        <f>IF(OR(F211="",G211="",H211=""),"",IFERROR(ABS(H211-F211)/ABS(F211-G211),""))</f>
        <v/>
      </c>
      <c r="M211" s="22">
        <f>IF(OR(D211="",F211="",G211="",I211=""),"",IFERROR(IF(D211="Short",(F211-I211)/(G211-F211),(I211-F211)/(F211-G211))-N(K211),""))</f>
        <v/>
      </c>
      <c r="N211" s="18"/>
      <c r="O211" s="18"/>
      <c r="P211" s="18"/>
      <c r="Q211" s="9"/>
      <c r="R211" s="21" t="e">
        <f>IF(M211="",NA(),SUM($M$5:M211))</f>
        <v>#N/A</v>
      </c>
      <c r="S211" s="21">
        <f>IF(M211="","",IF(M211&gt;0,1,0))</f>
        <v/>
      </c>
      <c r="T211" s="21">
        <f>IF(M211="","",IF(OR(Dashboard!$C$6="All",B211=Dashboard!$C$6),1,0))</f>
        <v/>
      </c>
      <c r="U211" s="21">
        <f>IF(M211="","",IF(M211&lt;=0,IF(ISNUMBER(U210),U210,0)+1,0))</f>
        <v/>
      </c>
    </row>
    <row r="212" spans="1:21">
      <c r="A212" s="17"/>
      <c r="B212" s="18"/>
      <c r="C212" s="18"/>
      <c r="D212" s="18"/>
      <c r="E212" s="18"/>
      <c r="F212" s="19"/>
      <c r="G212" s="19"/>
      <c r="H212" s="19"/>
      <c r="I212" s="19"/>
      <c r="J212" s="20"/>
      <c r="K212" s="19"/>
      <c r="L212" s="21">
        <f>IF(OR(F212="",G212="",H212=""),"",IFERROR(ABS(H212-F212)/ABS(F212-G212),""))</f>
        <v/>
      </c>
      <c r="M212" s="22">
        <f>IF(OR(D212="",F212="",G212="",I212=""),"",IFERROR(IF(D212="Short",(F212-I212)/(G212-F212),(I212-F212)/(F212-G212))-N(K212),""))</f>
        <v/>
      </c>
      <c r="N212" s="18"/>
      <c r="O212" s="18"/>
      <c r="P212" s="18"/>
      <c r="Q212" s="9"/>
      <c r="R212" s="21" t="e">
        <f>IF(M212="",NA(),SUM($M$5:M212))</f>
        <v>#N/A</v>
      </c>
      <c r="S212" s="21">
        <f>IF(M212="","",IF(M212&gt;0,1,0))</f>
        <v/>
      </c>
      <c r="T212" s="21">
        <f>IF(M212="","",IF(OR(Dashboard!$C$6="All",B212=Dashboard!$C$6),1,0))</f>
        <v/>
      </c>
      <c r="U212" s="21">
        <f>IF(M212="","",IF(M212&lt;=0,IF(ISNUMBER(U211),U211,0)+1,0))</f>
        <v/>
      </c>
    </row>
    <row r="213" spans="1:21">
      <c r="A213" s="17"/>
      <c r="B213" s="18"/>
      <c r="C213" s="18"/>
      <c r="D213" s="18"/>
      <c r="E213" s="18"/>
      <c r="F213" s="19"/>
      <c r="G213" s="19"/>
      <c r="H213" s="19"/>
      <c r="I213" s="19"/>
      <c r="J213" s="20"/>
      <c r="K213" s="19"/>
      <c r="L213" s="21">
        <f>IF(OR(F213="",G213="",H213=""),"",IFERROR(ABS(H213-F213)/ABS(F213-G213),""))</f>
        <v/>
      </c>
      <c r="M213" s="22">
        <f>IF(OR(D213="",F213="",G213="",I213=""),"",IFERROR(IF(D213="Short",(F213-I213)/(G213-F213),(I213-F213)/(F213-G213))-N(K213),""))</f>
        <v/>
      </c>
      <c r="N213" s="18"/>
      <c r="O213" s="18"/>
      <c r="P213" s="18"/>
      <c r="Q213" s="9"/>
      <c r="R213" s="21" t="e">
        <f>IF(M213="",NA(),SUM($M$5:M213))</f>
        <v>#N/A</v>
      </c>
      <c r="S213" s="21">
        <f>IF(M213="","",IF(M213&gt;0,1,0))</f>
        <v/>
      </c>
      <c r="T213" s="21">
        <f>IF(M213="","",IF(OR(Dashboard!$C$6="All",B213=Dashboard!$C$6),1,0))</f>
        <v/>
      </c>
      <c r="U213" s="21">
        <f>IF(M213="","",IF(M213&lt;=0,IF(ISNUMBER(U212),U212,0)+1,0))</f>
        <v/>
      </c>
    </row>
    <row r="214" spans="1:21">
      <c r="A214" s="17"/>
      <c r="B214" s="18"/>
      <c r="C214" s="18"/>
      <c r="D214" s="18"/>
      <c r="E214" s="18"/>
      <c r="F214" s="19"/>
      <c r="G214" s="19"/>
      <c r="H214" s="19"/>
      <c r="I214" s="19"/>
      <c r="J214" s="20"/>
      <c r="K214" s="19"/>
      <c r="L214" s="21">
        <f>IF(OR(F214="",G214="",H214=""),"",IFERROR(ABS(H214-F214)/ABS(F214-G214),""))</f>
        <v/>
      </c>
      <c r="M214" s="22">
        <f>IF(OR(D214="",F214="",G214="",I214=""),"",IFERROR(IF(D214="Short",(F214-I214)/(G214-F214),(I214-F214)/(F214-G214))-N(K214),""))</f>
        <v/>
      </c>
      <c r="N214" s="18"/>
      <c r="O214" s="18"/>
      <c r="P214" s="18"/>
      <c r="Q214" s="9"/>
      <c r="R214" s="21" t="e">
        <f>IF(M214="",NA(),SUM($M$5:M214))</f>
        <v>#N/A</v>
      </c>
      <c r="S214" s="21">
        <f>IF(M214="","",IF(M214&gt;0,1,0))</f>
        <v/>
      </c>
      <c r="T214" s="21">
        <f>IF(M214="","",IF(OR(Dashboard!$C$6="All",B214=Dashboard!$C$6),1,0))</f>
        <v/>
      </c>
      <c r="U214" s="21">
        <f>IF(M214="","",IF(M214&lt;=0,IF(ISNUMBER(U213),U213,0)+1,0))</f>
        <v/>
      </c>
    </row>
    <row r="215" spans="1:21">
      <c r="A215" s="17"/>
      <c r="B215" s="18"/>
      <c r="C215" s="18"/>
      <c r="D215" s="18"/>
      <c r="E215" s="18"/>
      <c r="F215" s="19"/>
      <c r="G215" s="19"/>
      <c r="H215" s="19"/>
      <c r="I215" s="19"/>
      <c r="J215" s="20"/>
      <c r="K215" s="19"/>
      <c r="L215" s="21">
        <f>IF(OR(F215="",G215="",H215=""),"",IFERROR(ABS(H215-F215)/ABS(F215-G215),""))</f>
        <v/>
      </c>
      <c r="M215" s="22">
        <f>IF(OR(D215="",F215="",G215="",I215=""),"",IFERROR(IF(D215="Short",(F215-I215)/(G215-F215),(I215-F215)/(F215-G215))-N(K215),""))</f>
        <v/>
      </c>
      <c r="N215" s="18"/>
      <c r="O215" s="18"/>
      <c r="P215" s="18"/>
      <c r="Q215" s="9"/>
      <c r="R215" s="21" t="e">
        <f>IF(M215="",NA(),SUM($M$5:M215))</f>
        <v>#N/A</v>
      </c>
      <c r="S215" s="21">
        <f>IF(M215="","",IF(M215&gt;0,1,0))</f>
        <v/>
      </c>
      <c r="T215" s="21">
        <f>IF(M215="","",IF(OR(Dashboard!$C$6="All",B215=Dashboard!$C$6),1,0))</f>
        <v/>
      </c>
      <c r="U215" s="21">
        <f>IF(M215="","",IF(M215&lt;=0,IF(ISNUMBER(U214),U214,0)+1,0))</f>
        <v/>
      </c>
    </row>
    <row r="216" spans="1:21">
      <c r="A216" s="17"/>
      <c r="B216" s="18"/>
      <c r="C216" s="18"/>
      <c r="D216" s="18"/>
      <c r="E216" s="18"/>
      <c r="F216" s="19"/>
      <c r="G216" s="19"/>
      <c r="H216" s="19"/>
      <c r="I216" s="19"/>
      <c r="J216" s="20"/>
      <c r="K216" s="19"/>
      <c r="L216" s="21">
        <f>IF(OR(F216="",G216="",H216=""),"",IFERROR(ABS(H216-F216)/ABS(F216-G216),""))</f>
        <v/>
      </c>
      <c r="M216" s="22">
        <f>IF(OR(D216="",F216="",G216="",I216=""),"",IFERROR(IF(D216="Short",(F216-I216)/(G216-F216),(I216-F216)/(F216-G216))-N(K216),""))</f>
        <v/>
      </c>
      <c r="N216" s="18"/>
      <c r="O216" s="18"/>
      <c r="P216" s="18"/>
      <c r="Q216" s="9"/>
      <c r="R216" s="21" t="e">
        <f>IF(M216="",NA(),SUM($M$5:M216))</f>
        <v>#N/A</v>
      </c>
      <c r="S216" s="21">
        <f>IF(M216="","",IF(M216&gt;0,1,0))</f>
        <v/>
      </c>
      <c r="T216" s="21">
        <f>IF(M216="","",IF(OR(Dashboard!$C$6="All",B216=Dashboard!$C$6),1,0))</f>
        <v/>
      </c>
      <c r="U216" s="21">
        <f>IF(M216="","",IF(M216&lt;=0,IF(ISNUMBER(U215),U215,0)+1,0))</f>
        <v/>
      </c>
    </row>
    <row r="217" spans="1:21">
      <c r="A217" s="17"/>
      <c r="B217" s="18"/>
      <c r="C217" s="18"/>
      <c r="D217" s="18"/>
      <c r="E217" s="18"/>
      <c r="F217" s="19"/>
      <c r="G217" s="19"/>
      <c r="H217" s="19"/>
      <c r="I217" s="19"/>
      <c r="J217" s="20"/>
      <c r="K217" s="19"/>
      <c r="L217" s="21">
        <f>IF(OR(F217="",G217="",H217=""),"",IFERROR(ABS(H217-F217)/ABS(F217-G217),""))</f>
        <v/>
      </c>
      <c r="M217" s="22">
        <f>IF(OR(D217="",F217="",G217="",I217=""),"",IFERROR(IF(D217="Short",(F217-I217)/(G217-F217),(I217-F217)/(F217-G217))-N(K217),""))</f>
        <v/>
      </c>
      <c r="N217" s="18"/>
      <c r="O217" s="18"/>
      <c r="P217" s="18"/>
      <c r="Q217" s="9"/>
      <c r="R217" s="21" t="e">
        <f>IF(M217="",NA(),SUM($M$5:M217))</f>
        <v>#N/A</v>
      </c>
      <c r="S217" s="21">
        <f>IF(M217="","",IF(M217&gt;0,1,0))</f>
        <v/>
      </c>
      <c r="T217" s="21">
        <f>IF(M217="","",IF(OR(Dashboard!$C$6="All",B217=Dashboard!$C$6),1,0))</f>
        <v/>
      </c>
      <c r="U217" s="21">
        <f>IF(M217="","",IF(M217&lt;=0,IF(ISNUMBER(U216),U216,0)+1,0))</f>
        <v/>
      </c>
    </row>
    <row r="218" spans="1:21">
      <c r="A218" s="17"/>
      <c r="B218" s="18"/>
      <c r="C218" s="18"/>
      <c r="D218" s="18"/>
      <c r="E218" s="18"/>
      <c r="F218" s="19"/>
      <c r="G218" s="19"/>
      <c r="H218" s="19"/>
      <c r="I218" s="19"/>
      <c r="J218" s="20"/>
      <c r="K218" s="19"/>
      <c r="L218" s="21">
        <f>IF(OR(F218="",G218="",H218=""),"",IFERROR(ABS(H218-F218)/ABS(F218-G218),""))</f>
        <v/>
      </c>
      <c r="M218" s="22">
        <f>IF(OR(D218="",F218="",G218="",I218=""),"",IFERROR(IF(D218="Short",(F218-I218)/(G218-F218),(I218-F218)/(F218-G218))-N(K218),""))</f>
        <v/>
      </c>
      <c r="N218" s="18"/>
      <c r="O218" s="18"/>
      <c r="P218" s="18"/>
      <c r="Q218" s="9"/>
      <c r="R218" s="21" t="e">
        <f>IF(M218="",NA(),SUM($M$5:M218))</f>
        <v>#N/A</v>
      </c>
      <c r="S218" s="21">
        <f>IF(M218="","",IF(M218&gt;0,1,0))</f>
        <v/>
      </c>
      <c r="T218" s="21">
        <f>IF(M218="","",IF(OR(Dashboard!$C$6="All",B218=Dashboard!$C$6),1,0))</f>
        <v/>
      </c>
      <c r="U218" s="21">
        <f>IF(M218="","",IF(M218&lt;=0,IF(ISNUMBER(U217),U217,0)+1,0))</f>
        <v/>
      </c>
    </row>
    <row r="219" spans="1:21">
      <c r="A219" s="17"/>
      <c r="B219" s="18"/>
      <c r="C219" s="18"/>
      <c r="D219" s="18"/>
      <c r="E219" s="18"/>
      <c r="F219" s="19"/>
      <c r="G219" s="19"/>
      <c r="H219" s="19"/>
      <c r="I219" s="19"/>
      <c r="J219" s="20"/>
      <c r="K219" s="19"/>
      <c r="L219" s="21">
        <f>IF(OR(F219="",G219="",H219=""),"",IFERROR(ABS(H219-F219)/ABS(F219-G219),""))</f>
        <v/>
      </c>
      <c r="M219" s="22">
        <f>IF(OR(D219="",F219="",G219="",I219=""),"",IFERROR(IF(D219="Short",(F219-I219)/(G219-F219),(I219-F219)/(F219-G219))-N(K219),""))</f>
        <v/>
      </c>
      <c r="N219" s="18"/>
      <c r="O219" s="18"/>
      <c r="P219" s="18"/>
      <c r="Q219" s="9"/>
      <c r="R219" s="21" t="e">
        <f>IF(M219="",NA(),SUM($M$5:M219))</f>
        <v>#N/A</v>
      </c>
      <c r="S219" s="21">
        <f>IF(M219="","",IF(M219&gt;0,1,0))</f>
        <v/>
      </c>
      <c r="T219" s="21">
        <f>IF(M219="","",IF(OR(Dashboard!$C$6="All",B219=Dashboard!$C$6),1,0))</f>
        <v/>
      </c>
      <c r="U219" s="21">
        <f>IF(M219="","",IF(M219&lt;=0,IF(ISNUMBER(U218),U218,0)+1,0))</f>
        <v/>
      </c>
    </row>
    <row r="220" spans="1:21">
      <c r="A220" s="17"/>
      <c r="B220" s="18"/>
      <c r="C220" s="18"/>
      <c r="D220" s="18"/>
      <c r="E220" s="18"/>
      <c r="F220" s="19"/>
      <c r="G220" s="19"/>
      <c r="H220" s="19"/>
      <c r="I220" s="19"/>
      <c r="J220" s="20"/>
      <c r="K220" s="19"/>
      <c r="L220" s="21">
        <f>IF(OR(F220="",G220="",H220=""),"",IFERROR(ABS(H220-F220)/ABS(F220-G220),""))</f>
        <v/>
      </c>
      <c r="M220" s="22">
        <f>IF(OR(D220="",F220="",G220="",I220=""),"",IFERROR(IF(D220="Short",(F220-I220)/(G220-F220),(I220-F220)/(F220-G220))-N(K220),""))</f>
        <v/>
      </c>
      <c r="N220" s="18"/>
      <c r="O220" s="18"/>
      <c r="P220" s="18"/>
      <c r="Q220" s="9"/>
      <c r="R220" s="21" t="e">
        <f>IF(M220="",NA(),SUM($M$5:M220))</f>
        <v>#N/A</v>
      </c>
      <c r="S220" s="21">
        <f>IF(M220="","",IF(M220&gt;0,1,0))</f>
        <v/>
      </c>
      <c r="T220" s="21">
        <f>IF(M220="","",IF(OR(Dashboard!$C$6="All",B220=Dashboard!$C$6),1,0))</f>
        <v/>
      </c>
      <c r="U220" s="21">
        <f>IF(M220="","",IF(M220&lt;=0,IF(ISNUMBER(U219),U219,0)+1,0))</f>
        <v/>
      </c>
    </row>
    <row r="221" spans="1:21">
      <c r="A221" s="17"/>
      <c r="B221" s="18"/>
      <c r="C221" s="18"/>
      <c r="D221" s="18"/>
      <c r="E221" s="18"/>
      <c r="F221" s="19"/>
      <c r="G221" s="19"/>
      <c r="H221" s="19"/>
      <c r="I221" s="19"/>
      <c r="J221" s="20"/>
      <c r="K221" s="19"/>
      <c r="L221" s="21">
        <f>IF(OR(F221="",G221="",H221=""),"",IFERROR(ABS(H221-F221)/ABS(F221-G221),""))</f>
        <v/>
      </c>
      <c r="M221" s="22">
        <f>IF(OR(D221="",F221="",G221="",I221=""),"",IFERROR(IF(D221="Short",(F221-I221)/(G221-F221),(I221-F221)/(F221-G221))-N(K221),""))</f>
        <v/>
      </c>
      <c r="N221" s="18"/>
      <c r="O221" s="18"/>
      <c r="P221" s="18"/>
      <c r="Q221" s="9"/>
      <c r="R221" s="21" t="e">
        <f>IF(M221="",NA(),SUM($M$5:M221))</f>
        <v>#N/A</v>
      </c>
      <c r="S221" s="21">
        <f>IF(M221="","",IF(M221&gt;0,1,0))</f>
        <v/>
      </c>
      <c r="T221" s="21">
        <f>IF(M221="","",IF(OR(Dashboard!$C$6="All",B221=Dashboard!$C$6),1,0))</f>
        <v/>
      </c>
      <c r="U221" s="21">
        <f>IF(M221="","",IF(M221&lt;=0,IF(ISNUMBER(U220),U220,0)+1,0))</f>
        <v/>
      </c>
    </row>
    <row r="222" spans="1:21">
      <c r="A222" s="17"/>
      <c r="B222" s="18"/>
      <c r="C222" s="18"/>
      <c r="D222" s="18"/>
      <c r="E222" s="18"/>
      <c r="F222" s="19"/>
      <c r="G222" s="19"/>
      <c r="H222" s="19"/>
      <c r="I222" s="19"/>
      <c r="J222" s="20"/>
      <c r="K222" s="19"/>
      <c r="L222" s="21">
        <f>IF(OR(F222="",G222="",H222=""),"",IFERROR(ABS(H222-F222)/ABS(F222-G222),""))</f>
        <v/>
      </c>
      <c r="M222" s="22">
        <f>IF(OR(D222="",F222="",G222="",I222=""),"",IFERROR(IF(D222="Short",(F222-I222)/(G222-F222),(I222-F222)/(F222-G222))-N(K222),""))</f>
        <v/>
      </c>
      <c r="N222" s="18"/>
      <c r="O222" s="18"/>
      <c r="P222" s="18"/>
      <c r="Q222" s="9"/>
      <c r="R222" s="21" t="e">
        <f>IF(M222="",NA(),SUM($M$5:M222))</f>
        <v>#N/A</v>
      </c>
      <c r="S222" s="21">
        <f>IF(M222="","",IF(M222&gt;0,1,0))</f>
        <v/>
      </c>
      <c r="T222" s="21">
        <f>IF(M222="","",IF(OR(Dashboard!$C$6="All",B222=Dashboard!$C$6),1,0))</f>
        <v/>
      </c>
      <c r="U222" s="21">
        <f>IF(M222="","",IF(M222&lt;=0,IF(ISNUMBER(U221),U221,0)+1,0))</f>
        <v/>
      </c>
    </row>
    <row r="223" spans="1:21">
      <c r="A223" s="17"/>
      <c r="B223" s="18"/>
      <c r="C223" s="18"/>
      <c r="D223" s="18"/>
      <c r="E223" s="18"/>
      <c r="F223" s="19"/>
      <c r="G223" s="19"/>
      <c r="H223" s="19"/>
      <c r="I223" s="19"/>
      <c r="J223" s="20"/>
      <c r="K223" s="19"/>
      <c r="L223" s="21">
        <f>IF(OR(F223="",G223="",H223=""),"",IFERROR(ABS(H223-F223)/ABS(F223-G223),""))</f>
        <v/>
      </c>
      <c r="M223" s="22">
        <f>IF(OR(D223="",F223="",G223="",I223=""),"",IFERROR(IF(D223="Short",(F223-I223)/(G223-F223),(I223-F223)/(F223-G223))-N(K223),""))</f>
        <v/>
      </c>
      <c r="N223" s="18"/>
      <c r="O223" s="18"/>
      <c r="P223" s="18"/>
      <c r="Q223" s="9"/>
      <c r="R223" s="21" t="e">
        <f>IF(M223="",NA(),SUM($M$5:M223))</f>
        <v>#N/A</v>
      </c>
      <c r="S223" s="21">
        <f>IF(M223="","",IF(M223&gt;0,1,0))</f>
        <v/>
      </c>
      <c r="T223" s="21">
        <f>IF(M223="","",IF(OR(Dashboard!$C$6="All",B223=Dashboard!$C$6),1,0))</f>
        <v/>
      </c>
      <c r="U223" s="21">
        <f>IF(M223="","",IF(M223&lt;=0,IF(ISNUMBER(U222),U222,0)+1,0))</f>
        <v/>
      </c>
    </row>
    <row r="224" spans="1:21">
      <c r="A224" s="17"/>
      <c r="B224" s="18"/>
      <c r="C224" s="18"/>
      <c r="D224" s="18"/>
      <c r="E224" s="18"/>
      <c r="F224" s="19"/>
      <c r="G224" s="19"/>
      <c r="H224" s="19"/>
      <c r="I224" s="19"/>
      <c r="J224" s="20"/>
      <c r="K224" s="19"/>
      <c r="L224" s="21">
        <f>IF(OR(F224="",G224="",H224=""),"",IFERROR(ABS(H224-F224)/ABS(F224-G224),""))</f>
        <v/>
      </c>
      <c r="M224" s="22">
        <f>IF(OR(D224="",F224="",G224="",I224=""),"",IFERROR(IF(D224="Short",(F224-I224)/(G224-F224),(I224-F224)/(F224-G224))-N(K224),""))</f>
        <v/>
      </c>
      <c r="N224" s="18"/>
      <c r="O224" s="18"/>
      <c r="P224" s="18"/>
      <c r="Q224" s="9"/>
      <c r="R224" s="21" t="e">
        <f>IF(M224="",NA(),SUM($M$5:M224))</f>
        <v>#N/A</v>
      </c>
      <c r="S224" s="21">
        <f>IF(M224="","",IF(M224&gt;0,1,0))</f>
        <v/>
      </c>
      <c r="T224" s="21">
        <f>IF(M224="","",IF(OR(Dashboard!$C$6="All",B224=Dashboard!$C$6),1,0))</f>
        <v/>
      </c>
      <c r="U224" s="21">
        <f>IF(M224="","",IF(M224&lt;=0,IF(ISNUMBER(U223),U223,0)+1,0))</f>
        <v/>
      </c>
    </row>
    <row r="225" spans="1:21">
      <c r="A225" s="17"/>
      <c r="B225" s="18"/>
      <c r="C225" s="18"/>
      <c r="D225" s="18"/>
      <c r="E225" s="18"/>
      <c r="F225" s="19"/>
      <c r="G225" s="19"/>
      <c r="H225" s="19"/>
      <c r="I225" s="19"/>
      <c r="J225" s="20"/>
      <c r="K225" s="19"/>
      <c r="L225" s="21">
        <f>IF(OR(F225="",G225="",H225=""),"",IFERROR(ABS(H225-F225)/ABS(F225-G225),""))</f>
        <v/>
      </c>
      <c r="M225" s="22">
        <f>IF(OR(D225="",F225="",G225="",I225=""),"",IFERROR(IF(D225="Short",(F225-I225)/(G225-F225),(I225-F225)/(F225-G225))-N(K225),""))</f>
        <v/>
      </c>
      <c r="N225" s="18"/>
      <c r="O225" s="18"/>
      <c r="P225" s="18"/>
      <c r="Q225" s="9"/>
      <c r="R225" s="21" t="e">
        <f>IF(M225="",NA(),SUM($M$5:M225))</f>
        <v>#N/A</v>
      </c>
      <c r="S225" s="21">
        <f>IF(M225="","",IF(M225&gt;0,1,0))</f>
        <v/>
      </c>
      <c r="T225" s="21">
        <f>IF(M225="","",IF(OR(Dashboard!$C$6="All",B225=Dashboard!$C$6),1,0))</f>
        <v/>
      </c>
      <c r="U225" s="21">
        <f>IF(M225="","",IF(M225&lt;=0,IF(ISNUMBER(U224),U224,0)+1,0))</f>
        <v/>
      </c>
    </row>
    <row r="226" spans="1:21">
      <c r="A226" s="17"/>
      <c r="B226" s="18"/>
      <c r="C226" s="18"/>
      <c r="D226" s="18"/>
      <c r="E226" s="18"/>
      <c r="F226" s="19"/>
      <c r="G226" s="19"/>
      <c r="H226" s="19"/>
      <c r="I226" s="19"/>
      <c r="J226" s="20"/>
      <c r="K226" s="19"/>
      <c r="L226" s="21">
        <f>IF(OR(F226="",G226="",H226=""),"",IFERROR(ABS(H226-F226)/ABS(F226-G226),""))</f>
        <v/>
      </c>
      <c r="M226" s="22">
        <f>IF(OR(D226="",F226="",G226="",I226=""),"",IFERROR(IF(D226="Short",(F226-I226)/(G226-F226),(I226-F226)/(F226-G226))-N(K226),""))</f>
        <v/>
      </c>
      <c r="N226" s="18"/>
      <c r="O226" s="18"/>
      <c r="P226" s="18"/>
      <c r="Q226" s="9"/>
      <c r="R226" s="21" t="e">
        <f>IF(M226="",NA(),SUM($M$5:M226))</f>
        <v>#N/A</v>
      </c>
      <c r="S226" s="21">
        <f>IF(M226="","",IF(M226&gt;0,1,0))</f>
        <v/>
      </c>
      <c r="T226" s="21">
        <f>IF(M226="","",IF(OR(Dashboard!$C$6="All",B226=Dashboard!$C$6),1,0))</f>
        <v/>
      </c>
      <c r="U226" s="21">
        <f>IF(M226="","",IF(M226&lt;=0,IF(ISNUMBER(U225),U225,0)+1,0))</f>
        <v/>
      </c>
    </row>
    <row r="227" spans="1:21">
      <c r="A227" s="17"/>
      <c r="B227" s="18"/>
      <c r="C227" s="18"/>
      <c r="D227" s="18"/>
      <c r="E227" s="18"/>
      <c r="F227" s="19"/>
      <c r="G227" s="19"/>
      <c r="H227" s="19"/>
      <c r="I227" s="19"/>
      <c r="J227" s="20"/>
      <c r="K227" s="19"/>
      <c r="L227" s="21">
        <f>IF(OR(F227="",G227="",H227=""),"",IFERROR(ABS(H227-F227)/ABS(F227-G227),""))</f>
        <v/>
      </c>
      <c r="M227" s="22">
        <f>IF(OR(D227="",F227="",G227="",I227=""),"",IFERROR(IF(D227="Short",(F227-I227)/(G227-F227),(I227-F227)/(F227-G227))-N(K227),""))</f>
        <v/>
      </c>
      <c r="N227" s="18"/>
      <c r="O227" s="18"/>
      <c r="P227" s="18"/>
      <c r="Q227" s="9"/>
      <c r="R227" s="21" t="e">
        <f>IF(M227="",NA(),SUM($M$5:M227))</f>
        <v>#N/A</v>
      </c>
      <c r="S227" s="21">
        <f>IF(M227="","",IF(M227&gt;0,1,0))</f>
        <v/>
      </c>
      <c r="T227" s="21">
        <f>IF(M227="","",IF(OR(Dashboard!$C$6="All",B227=Dashboard!$C$6),1,0))</f>
        <v/>
      </c>
      <c r="U227" s="21">
        <f>IF(M227="","",IF(M227&lt;=0,IF(ISNUMBER(U226),U226,0)+1,0))</f>
        <v/>
      </c>
    </row>
    <row r="228" spans="1:21">
      <c r="A228" s="17"/>
      <c r="B228" s="18"/>
      <c r="C228" s="18"/>
      <c r="D228" s="18"/>
      <c r="E228" s="18"/>
      <c r="F228" s="19"/>
      <c r="G228" s="19"/>
      <c r="H228" s="19"/>
      <c r="I228" s="19"/>
      <c r="J228" s="20"/>
      <c r="K228" s="19"/>
      <c r="L228" s="21">
        <f>IF(OR(F228="",G228="",H228=""),"",IFERROR(ABS(H228-F228)/ABS(F228-G228),""))</f>
        <v/>
      </c>
      <c r="M228" s="22">
        <f>IF(OR(D228="",F228="",G228="",I228=""),"",IFERROR(IF(D228="Short",(F228-I228)/(G228-F228),(I228-F228)/(F228-G228))-N(K228),""))</f>
        <v/>
      </c>
      <c r="N228" s="18"/>
      <c r="O228" s="18"/>
      <c r="P228" s="18"/>
      <c r="Q228" s="9"/>
      <c r="R228" s="21" t="e">
        <f>IF(M228="",NA(),SUM($M$5:M228))</f>
        <v>#N/A</v>
      </c>
      <c r="S228" s="21">
        <f>IF(M228="","",IF(M228&gt;0,1,0))</f>
        <v/>
      </c>
      <c r="T228" s="21">
        <f>IF(M228="","",IF(OR(Dashboard!$C$6="All",B228=Dashboard!$C$6),1,0))</f>
        <v/>
      </c>
      <c r="U228" s="21">
        <f>IF(M228="","",IF(M228&lt;=0,IF(ISNUMBER(U227),U227,0)+1,0))</f>
        <v/>
      </c>
    </row>
    <row r="229" spans="1:21">
      <c r="A229" s="17"/>
      <c r="B229" s="18"/>
      <c r="C229" s="18"/>
      <c r="D229" s="18"/>
      <c r="E229" s="18"/>
      <c r="F229" s="19"/>
      <c r="G229" s="19"/>
      <c r="H229" s="19"/>
      <c r="I229" s="19"/>
      <c r="J229" s="20"/>
      <c r="K229" s="19"/>
      <c r="L229" s="21">
        <f>IF(OR(F229="",G229="",H229=""),"",IFERROR(ABS(H229-F229)/ABS(F229-G229),""))</f>
        <v/>
      </c>
      <c r="M229" s="22">
        <f>IF(OR(D229="",F229="",G229="",I229=""),"",IFERROR(IF(D229="Short",(F229-I229)/(G229-F229),(I229-F229)/(F229-G229))-N(K229),""))</f>
        <v/>
      </c>
      <c r="N229" s="18"/>
      <c r="O229" s="18"/>
      <c r="P229" s="18"/>
      <c r="Q229" s="9"/>
      <c r="R229" s="21" t="e">
        <f>IF(M229="",NA(),SUM($M$5:M229))</f>
        <v>#N/A</v>
      </c>
      <c r="S229" s="21">
        <f>IF(M229="","",IF(M229&gt;0,1,0))</f>
        <v/>
      </c>
      <c r="T229" s="21">
        <f>IF(M229="","",IF(OR(Dashboard!$C$6="All",B229=Dashboard!$C$6),1,0))</f>
        <v/>
      </c>
      <c r="U229" s="21">
        <f>IF(M229="","",IF(M229&lt;=0,IF(ISNUMBER(U228),U228,0)+1,0))</f>
        <v/>
      </c>
    </row>
    <row r="230" spans="1:21">
      <c r="A230" s="17"/>
      <c r="B230" s="18"/>
      <c r="C230" s="18"/>
      <c r="D230" s="18"/>
      <c r="E230" s="18"/>
      <c r="F230" s="19"/>
      <c r="G230" s="19"/>
      <c r="H230" s="19"/>
      <c r="I230" s="19"/>
      <c r="J230" s="20"/>
      <c r="K230" s="19"/>
      <c r="L230" s="21">
        <f>IF(OR(F230="",G230="",H230=""),"",IFERROR(ABS(H230-F230)/ABS(F230-G230),""))</f>
        <v/>
      </c>
      <c r="M230" s="22">
        <f>IF(OR(D230="",F230="",G230="",I230=""),"",IFERROR(IF(D230="Short",(F230-I230)/(G230-F230),(I230-F230)/(F230-G230))-N(K230),""))</f>
        <v/>
      </c>
      <c r="N230" s="18"/>
      <c r="O230" s="18"/>
      <c r="P230" s="18"/>
      <c r="Q230" s="9"/>
      <c r="R230" s="21" t="e">
        <f>IF(M230="",NA(),SUM($M$5:M230))</f>
        <v>#N/A</v>
      </c>
      <c r="S230" s="21">
        <f>IF(M230="","",IF(M230&gt;0,1,0))</f>
        <v/>
      </c>
      <c r="T230" s="21">
        <f>IF(M230="","",IF(OR(Dashboard!$C$6="All",B230=Dashboard!$C$6),1,0))</f>
        <v/>
      </c>
      <c r="U230" s="21">
        <f>IF(M230="","",IF(M230&lt;=0,IF(ISNUMBER(U229),U229,0)+1,0))</f>
        <v/>
      </c>
    </row>
    <row r="231" spans="1:21">
      <c r="A231" s="17"/>
      <c r="B231" s="18"/>
      <c r="C231" s="18"/>
      <c r="D231" s="18"/>
      <c r="E231" s="18"/>
      <c r="F231" s="19"/>
      <c r="G231" s="19"/>
      <c r="H231" s="19"/>
      <c r="I231" s="19"/>
      <c r="J231" s="20"/>
      <c r="K231" s="19"/>
      <c r="L231" s="21">
        <f>IF(OR(F231="",G231="",H231=""),"",IFERROR(ABS(H231-F231)/ABS(F231-G231),""))</f>
        <v/>
      </c>
      <c r="M231" s="22">
        <f>IF(OR(D231="",F231="",G231="",I231=""),"",IFERROR(IF(D231="Short",(F231-I231)/(G231-F231),(I231-F231)/(F231-G231))-N(K231),""))</f>
        <v/>
      </c>
      <c r="N231" s="18"/>
      <c r="O231" s="18"/>
      <c r="P231" s="18"/>
      <c r="Q231" s="9"/>
      <c r="R231" s="21" t="e">
        <f>IF(M231="",NA(),SUM($M$5:M231))</f>
        <v>#N/A</v>
      </c>
      <c r="S231" s="21">
        <f>IF(M231="","",IF(M231&gt;0,1,0))</f>
        <v/>
      </c>
      <c r="T231" s="21">
        <f>IF(M231="","",IF(OR(Dashboard!$C$6="All",B231=Dashboard!$C$6),1,0))</f>
        <v/>
      </c>
      <c r="U231" s="21">
        <f>IF(M231="","",IF(M231&lt;=0,IF(ISNUMBER(U230),U230,0)+1,0))</f>
        <v/>
      </c>
    </row>
    <row r="232" spans="1:21">
      <c r="A232" s="17"/>
      <c r="B232" s="18"/>
      <c r="C232" s="18"/>
      <c r="D232" s="18"/>
      <c r="E232" s="18"/>
      <c r="F232" s="19"/>
      <c r="G232" s="19"/>
      <c r="H232" s="19"/>
      <c r="I232" s="19"/>
      <c r="J232" s="20"/>
      <c r="K232" s="19"/>
      <c r="L232" s="21">
        <f>IF(OR(F232="",G232="",H232=""),"",IFERROR(ABS(H232-F232)/ABS(F232-G232),""))</f>
        <v/>
      </c>
      <c r="M232" s="22">
        <f>IF(OR(D232="",F232="",G232="",I232=""),"",IFERROR(IF(D232="Short",(F232-I232)/(G232-F232),(I232-F232)/(F232-G232))-N(K232),""))</f>
        <v/>
      </c>
      <c r="N232" s="18"/>
      <c r="O232" s="18"/>
      <c r="P232" s="18"/>
      <c r="Q232" s="9"/>
      <c r="R232" s="21" t="e">
        <f>IF(M232="",NA(),SUM($M$5:M232))</f>
        <v>#N/A</v>
      </c>
      <c r="S232" s="21">
        <f>IF(M232="","",IF(M232&gt;0,1,0))</f>
        <v/>
      </c>
      <c r="T232" s="21">
        <f>IF(M232="","",IF(OR(Dashboard!$C$6="All",B232=Dashboard!$C$6),1,0))</f>
        <v/>
      </c>
      <c r="U232" s="21">
        <f>IF(M232="","",IF(M232&lt;=0,IF(ISNUMBER(U231),U231,0)+1,0))</f>
        <v/>
      </c>
    </row>
    <row r="233" spans="1:21">
      <c r="A233" s="17"/>
      <c r="B233" s="18"/>
      <c r="C233" s="18"/>
      <c r="D233" s="18"/>
      <c r="E233" s="18"/>
      <c r="F233" s="19"/>
      <c r="G233" s="19"/>
      <c r="H233" s="19"/>
      <c r="I233" s="19"/>
      <c r="J233" s="20"/>
      <c r="K233" s="19"/>
      <c r="L233" s="21">
        <f>IF(OR(F233="",G233="",H233=""),"",IFERROR(ABS(H233-F233)/ABS(F233-G233),""))</f>
        <v/>
      </c>
      <c r="M233" s="22">
        <f>IF(OR(D233="",F233="",G233="",I233=""),"",IFERROR(IF(D233="Short",(F233-I233)/(G233-F233),(I233-F233)/(F233-G233))-N(K233),""))</f>
        <v/>
      </c>
      <c r="N233" s="18"/>
      <c r="O233" s="18"/>
      <c r="P233" s="18"/>
      <c r="Q233" s="9"/>
      <c r="R233" s="21" t="e">
        <f>IF(M233="",NA(),SUM($M$5:M233))</f>
        <v>#N/A</v>
      </c>
      <c r="S233" s="21">
        <f>IF(M233="","",IF(M233&gt;0,1,0))</f>
        <v/>
      </c>
      <c r="T233" s="21">
        <f>IF(M233="","",IF(OR(Dashboard!$C$6="All",B233=Dashboard!$C$6),1,0))</f>
        <v/>
      </c>
      <c r="U233" s="21">
        <f>IF(M233="","",IF(M233&lt;=0,IF(ISNUMBER(U232),U232,0)+1,0))</f>
        <v/>
      </c>
    </row>
    <row r="234" spans="1:21">
      <c r="A234" s="17"/>
      <c r="B234" s="18"/>
      <c r="C234" s="18"/>
      <c r="D234" s="18"/>
      <c r="E234" s="18"/>
      <c r="F234" s="19"/>
      <c r="G234" s="19"/>
      <c r="H234" s="19"/>
      <c r="I234" s="19"/>
      <c r="J234" s="20"/>
      <c r="K234" s="19"/>
      <c r="L234" s="21">
        <f>IF(OR(F234="",G234="",H234=""),"",IFERROR(ABS(H234-F234)/ABS(F234-G234),""))</f>
        <v/>
      </c>
      <c r="M234" s="22">
        <f>IF(OR(D234="",F234="",G234="",I234=""),"",IFERROR(IF(D234="Short",(F234-I234)/(G234-F234),(I234-F234)/(F234-G234))-N(K234),""))</f>
        <v/>
      </c>
      <c r="N234" s="18"/>
      <c r="O234" s="18"/>
      <c r="P234" s="18"/>
      <c r="Q234" s="9"/>
      <c r="R234" s="21" t="e">
        <f>IF(M234="",NA(),SUM($M$5:M234))</f>
        <v>#N/A</v>
      </c>
      <c r="S234" s="21">
        <f>IF(M234="","",IF(M234&gt;0,1,0))</f>
        <v/>
      </c>
      <c r="T234" s="21">
        <f>IF(M234="","",IF(OR(Dashboard!$C$6="All",B234=Dashboard!$C$6),1,0))</f>
        <v/>
      </c>
      <c r="U234" s="21">
        <f>IF(M234="","",IF(M234&lt;=0,IF(ISNUMBER(U233),U233,0)+1,0))</f>
        <v/>
      </c>
    </row>
    <row r="235" spans="1:21">
      <c r="A235" s="17"/>
      <c r="B235" s="18"/>
      <c r="C235" s="18"/>
      <c r="D235" s="18"/>
      <c r="E235" s="18"/>
      <c r="F235" s="19"/>
      <c r="G235" s="19"/>
      <c r="H235" s="19"/>
      <c r="I235" s="19"/>
      <c r="J235" s="20"/>
      <c r="K235" s="19"/>
      <c r="L235" s="21">
        <f>IF(OR(F235="",G235="",H235=""),"",IFERROR(ABS(H235-F235)/ABS(F235-G235),""))</f>
        <v/>
      </c>
      <c r="M235" s="22">
        <f>IF(OR(D235="",F235="",G235="",I235=""),"",IFERROR(IF(D235="Short",(F235-I235)/(G235-F235),(I235-F235)/(F235-G235))-N(K235),""))</f>
        <v/>
      </c>
      <c r="N235" s="18"/>
      <c r="O235" s="18"/>
      <c r="P235" s="18"/>
      <c r="Q235" s="9"/>
      <c r="R235" s="21" t="e">
        <f>IF(M235="",NA(),SUM($M$5:M235))</f>
        <v>#N/A</v>
      </c>
      <c r="S235" s="21">
        <f>IF(M235="","",IF(M235&gt;0,1,0))</f>
        <v/>
      </c>
      <c r="T235" s="21">
        <f>IF(M235="","",IF(OR(Dashboard!$C$6="All",B235=Dashboard!$C$6),1,0))</f>
        <v/>
      </c>
      <c r="U235" s="21">
        <f>IF(M235="","",IF(M235&lt;=0,IF(ISNUMBER(U234),U234,0)+1,0))</f>
        <v/>
      </c>
    </row>
    <row r="236" spans="1:21">
      <c r="A236" s="17"/>
      <c r="B236" s="18"/>
      <c r="C236" s="18"/>
      <c r="D236" s="18"/>
      <c r="E236" s="18"/>
      <c r="F236" s="19"/>
      <c r="G236" s="19"/>
      <c r="H236" s="19"/>
      <c r="I236" s="19"/>
      <c r="J236" s="20"/>
      <c r="K236" s="19"/>
      <c r="L236" s="21">
        <f>IF(OR(F236="",G236="",H236=""),"",IFERROR(ABS(H236-F236)/ABS(F236-G236),""))</f>
        <v/>
      </c>
      <c r="M236" s="22">
        <f>IF(OR(D236="",F236="",G236="",I236=""),"",IFERROR(IF(D236="Short",(F236-I236)/(G236-F236),(I236-F236)/(F236-G236))-N(K236),""))</f>
        <v/>
      </c>
      <c r="N236" s="18"/>
      <c r="O236" s="18"/>
      <c r="P236" s="18"/>
      <c r="Q236" s="9"/>
      <c r="R236" s="21" t="e">
        <f>IF(M236="",NA(),SUM($M$5:M236))</f>
        <v>#N/A</v>
      </c>
      <c r="S236" s="21">
        <f>IF(M236="","",IF(M236&gt;0,1,0))</f>
        <v/>
      </c>
      <c r="T236" s="21">
        <f>IF(M236="","",IF(OR(Dashboard!$C$6="All",B236=Dashboard!$C$6),1,0))</f>
        <v/>
      </c>
      <c r="U236" s="21">
        <f>IF(M236="","",IF(M236&lt;=0,IF(ISNUMBER(U235),U235,0)+1,0))</f>
        <v/>
      </c>
    </row>
    <row r="237" spans="1:21">
      <c r="A237" s="17"/>
      <c r="B237" s="18"/>
      <c r="C237" s="18"/>
      <c r="D237" s="18"/>
      <c r="E237" s="18"/>
      <c r="F237" s="19"/>
      <c r="G237" s="19"/>
      <c r="H237" s="19"/>
      <c r="I237" s="19"/>
      <c r="J237" s="20"/>
      <c r="K237" s="19"/>
      <c r="L237" s="21">
        <f>IF(OR(F237="",G237="",H237=""),"",IFERROR(ABS(H237-F237)/ABS(F237-G237),""))</f>
        <v/>
      </c>
      <c r="M237" s="22">
        <f>IF(OR(D237="",F237="",G237="",I237=""),"",IFERROR(IF(D237="Short",(F237-I237)/(G237-F237),(I237-F237)/(F237-G237))-N(K237),""))</f>
        <v/>
      </c>
      <c r="N237" s="18"/>
      <c r="O237" s="18"/>
      <c r="P237" s="18"/>
      <c r="Q237" s="9"/>
      <c r="R237" s="21" t="e">
        <f>IF(M237="",NA(),SUM($M$5:M237))</f>
        <v>#N/A</v>
      </c>
      <c r="S237" s="21">
        <f>IF(M237="","",IF(M237&gt;0,1,0))</f>
        <v/>
      </c>
      <c r="T237" s="21">
        <f>IF(M237="","",IF(OR(Dashboard!$C$6="All",B237=Dashboard!$C$6),1,0))</f>
        <v/>
      </c>
      <c r="U237" s="21">
        <f>IF(M237="","",IF(M237&lt;=0,IF(ISNUMBER(U236),U236,0)+1,0))</f>
        <v/>
      </c>
    </row>
    <row r="238" spans="1:21">
      <c r="A238" s="17"/>
      <c r="B238" s="18"/>
      <c r="C238" s="18"/>
      <c r="D238" s="18"/>
      <c r="E238" s="18"/>
      <c r="F238" s="19"/>
      <c r="G238" s="19"/>
      <c r="H238" s="19"/>
      <c r="I238" s="19"/>
      <c r="J238" s="20"/>
      <c r="K238" s="19"/>
      <c r="L238" s="21">
        <f>IF(OR(F238="",G238="",H238=""),"",IFERROR(ABS(H238-F238)/ABS(F238-G238),""))</f>
        <v/>
      </c>
      <c r="M238" s="22">
        <f>IF(OR(D238="",F238="",G238="",I238=""),"",IFERROR(IF(D238="Short",(F238-I238)/(G238-F238),(I238-F238)/(F238-G238))-N(K238),""))</f>
        <v/>
      </c>
      <c r="N238" s="18"/>
      <c r="O238" s="18"/>
      <c r="P238" s="18"/>
      <c r="Q238" s="9"/>
      <c r="R238" s="21" t="e">
        <f>IF(M238="",NA(),SUM($M$5:M238))</f>
        <v>#N/A</v>
      </c>
      <c r="S238" s="21">
        <f>IF(M238="","",IF(M238&gt;0,1,0))</f>
        <v/>
      </c>
      <c r="T238" s="21">
        <f>IF(M238="","",IF(OR(Dashboard!$C$6="All",B238=Dashboard!$C$6),1,0))</f>
        <v/>
      </c>
      <c r="U238" s="21">
        <f>IF(M238="","",IF(M238&lt;=0,IF(ISNUMBER(U237),U237,0)+1,0))</f>
        <v/>
      </c>
    </row>
    <row r="239" spans="1:21">
      <c r="A239" s="17"/>
      <c r="B239" s="18"/>
      <c r="C239" s="18"/>
      <c r="D239" s="18"/>
      <c r="E239" s="18"/>
      <c r="F239" s="19"/>
      <c r="G239" s="19"/>
      <c r="H239" s="19"/>
      <c r="I239" s="19"/>
      <c r="J239" s="20"/>
      <c r="K239" s="19"/>
      <c r="L239" s="21">
        <f>IF(OR(F239="",G239="",H239=""),"",IFERROR(ABS(H239-F239)/ABS(F239-G239),""))</f>
        <v/>
      </c>
      <c r="M239" s="22">
        <f>IF(OR(D239="",F239="",G239="",I239=""),"",IFERROR(IF(D239="Short",(F239-I239)/(G239-F239),(I239-F239)/(F239-G239))-N(K239),""))</f>
        <v/>
      </c>
      <c r="N239" s="18"/>
      <c r="O239" s="18"/>
      <c r="P239" s="18"/>
      <c r="Q239" s="9"/>
      <c r="R239" s="21" t="e">
        <f>IF(M239="",NA(),SUM($M$5:M239))</f>
        <v>#N/A</v>
      </c>
      <c r="S239" s="21">
        <f>IF(M239="","",IF(M239&gt;0,1,0))</f>
        <v/>
      </c>
      <c r="T239" s="21">
        <f>IF(M239="","",IF(OR(Dashboard!$C$6="All",B239=Dashboard!$C$6),1,0))</f>
        <v/>
      </c>
      <c r="U239" s="21">
        <f>IF(M239="","",IF(M239&lt;=0,IF(ISNUMBER(U238),U238,0)+1,0))</f>
        <v/>
      </c>
    </row>
    <row r="240" spans="1:21">
      <c r="A240" s="17"/>
      <c r="B240" s="18"/>
      <c r="C240" s="18"/>
      <c r="D240" s="18"/>
      <c r="E240" s="18"/>
      <c r="F240" s="19"/>
      <c r="G240" s="19"/>
      <c r="H240" s="19"/>
      <c r="I240" s="19"/>
      <c r="J240" s="20"/>
      <c r="K240" s="19"/>
      <c r="L240" s="21">
        <f>IF(OR(F240="",G240="",H240=""),"",IFERROR(ABS(H240-F240)/ABS(F240-G240),""))</f>
        <v/>
      </c>
      <c r="M240" s="22">
        <f>IF(OR(D240="",F240="",G240="",I240=""),"",IFERROR(IF(D240="Short",(F240-I240)/(G240-F240),(I240-F240)/(F240-G240))-N(K240),""))</f>
        <v/>
      </c>
      <c r="N240" s="18"/>
      <c r="O240" s="18"/>
      <c r="P240" s="18"/>
      <c r="Q240" s="9"/>
      <c r="R240" s="21" t="e">
        <f>IF(M240="",NA(),SUM($M$5:M240))</f>
        <v>#N/A</v>
      </c>
      <c r="S240" s="21">
        <f>IF(M240="","",IF(M240&gt;0,1,0))</f>
        <v/>
      </c>
      <c r="T240" s="21">
        <f>IF(M240="","",IF(OR(Dashboard!$C$6="All",B240=Dashboard!$C$6),1,0))</f>
        <v/>
      </c>
      <c r="U240" s="21">
        <f>IF(M240="","",IF(M240&lt;=0,IF(ISNUMBER(U239),U239,0)+1,0))</f>
        <v/>
      </c>
    </row>
    <row r="241" spans="1:21">
      <c r="A241" s="17"/>
      <c r="B241" s="18"/>
      <c r="C241" s="18"/>
      <c r="D241" s="18"/>
      <c r="E241" s="18"/>
      <c r="F241" s="19"/>
      <c r="G241" s="19"/>
      <c r="H241" s="19"/>
      <c r="I241" s="19"/>
      <c r="J241" s="20"/>
      <c r="K241" s="19"/>
      <c r="L241" s="21">
        <f>IF(OR(F241="",G241="",H241=""),"",IFERROR(ABS(H241-F241)/ABS(F241-G241),""))</f>
        <v/>
      </c>
      <c r="M241" s="22">
        <f>IF(OR(D241="",F241="",G241="",I241=""),"",IFERROR(IF(D241="Short",(F241-I241)/(G241-F241),(I241-F241)/(F241-G241))-N(K241),""))</f>
        <v/>
      </c>
      <c r="N241" s="18"/>
      <c r="O241" s="18"/>
      <c r="P241" s="18"/>
      <c r="Q241" s="9"/>
      <c r="R241" s="21" t="e">
        <f>IF(M241="",NA(),SUM($M$5:M241))</f>
        <v>#N/A</v>
      </c>
      <c r="S241" s="21">
        <f>IF(M241="","",IF(M241&gt;0,1,0))</f>
        <v/>
      </c>
      <c r="T241" s="21">
        <f>IF(M241="","",IF(OR(Dashboard!$C$6="All",B241=Dashboard!$C$6),1,0))</f>
        <v/>
      </c>
      <c r="U241" s="21">
        <f>IF(M241="","",IF(M241&lt;=0,IF(ISNUMBER(U240),U240,0)+1,0))</f>
        <v/>
      </c>
    </row>
    <row r="242" spans="1:21">
      <c r="A242" s="17"/>
      <c r="B242" s="18"/>
      <c r="C242" s="18"/>
      <c r="D242" s="18"/>
      <c r="E242" s="18"/>
      <c r="F242" s="19"/>
      <c r="G242" s="19"/>
      <c r="H242" s="19"/>
      <c r="I242" s="19"/>
      <c r="J242" s="20"/>
      <c r="K242" s="19"/>
      <c r="L242" s="21">
        <f>IF(OR(F242="",G242="",H242=""),"",IFERROR(ABS(H242-F242)/ABS(F242-G242),""))</f>
        <v/>
      </c>
      <c r="M242" s="22">
        <f>IF(OR(D242="",F242="",G242="",I242=""),"",IFERROR(IF(D242="Short",(F242-I242)/(G242-F242),(I242-F242)/(F242-G242))-N(K242),""))</f>
        <v/>
      </c>
      <c r="N242" s="18"/>
      <c r="O242" s="18"/>
      <c r="P242" s="18"/>
      <c r="Q242" s="9"/>
      <c r="R242" s="21" t="e">
        <f>IF(M242="",NA(),SUM($M$5:M242))</f>
        <v>#N/A</v>
      </c>
      <c r="S242" s="21">
        <f>IF(M242="","",IF(M242&gt;0,1,0))</f>
        <v/>
      </c>
      <c r="T242" s="21">
        <f>IF(M242="","",IF(OR(Dashboard!$C$6="All",B242=Dashboard!$C$6),1,0))</f>
        <v/>
      </c>
      <c r="U242" s="21">
        <f>IF(M242="","",IF(M242&lt;=0,IF(ISNUMBER(U241),U241,0)+1,0))</f>
        <v/>
      </c>
    </row>
    <row r="243" spans="1:21">
      <c r="A243" s="17"/>
      <c r="B243" s="18"/>
      <c r="C243" s="18"/>
      <c r="D243" s="18"/>
      <c r="E243" s="18"/>
      <c r="F243" s="19"/>
      <c r="G243" s="19"/>
      <c r="H243" s="19"/>
      <c r="I243" s="19"/>
      <c r="J243" s="20"/>
      <c r="K243" s="19"/>
      <c r="L243" s="21">
        <f>IF(OR(F243="",G243="",H243=""),"",IFERROR(ABS(H243-F243)/ABS(F243-G243),""))</f>
        <v/>
      </c>
      <c r="M243" s="22">
        <f>IF(OR(D243="",F243="",G243="",I243=""),"",IFERROR(IF(D243="Short",(F243-I243)/(G243-F243),(I243-F243)/(F243-G243))-N(K243),""))</f>
        <v/>
      </c>
      <c r="N243" s="18"/>
      <c r="O243" s="18"/>
      <c r="P243" s="18"/>
      <c r="Q243" s="9"/>
      <c r="R243" s="21" t="e">
        <f>IF(M243="",NA(),SUM($M$5:M243))</f>
        <v>#N/A</v>
      </c>
      <c r="S243" s="21">
        <f>IF(M243="","",IF(M243&gt;0,1,0))</f>
        <v/>
      </c>
      <c r="T243" s="21">
        <f>IF(M243="","",IF(OR(Dashboard!$C$6="All",B243=Dashboard!$C$6),1,0))</f>
        <v/>
      </c>
      <c r="U243" s="21">
        <f>IF(M243="","",IF(M243&lt;=0,IF(ISNUMBER(U242),U242,0)+1,0))</f>
        <v/>
      </c>
    </row>
    <row r="244" spans="1:21">
      <c r="A244" s="17"/>
      <c r="B244" s="18"/>
      <c r="C244" s="18"/>
      <c r="D244" s="18"/>
      <c r="E244" s="18"/>
      <c r="F244" s="19"/>
      <c r="G244" s="19"/>
      <c r="H244" s="19"/>
      <c r="I244" s="19"/>
      <c r="J244" s="20"/>
      <c r="K244" s="19"/>
      <c r="L244" s="21">
        <f>IF(OR(F244="",G244="",H244=""),"",IFERROR(ABS(H244-F244)/ABS(F244-G244),""))</f>
        <v/>
      </c>
      <c r="M244" s="22">
        <f>IF(OR(D244="",F244="",G244="",I244=""),"",IFERROR(IF(D244="Short",(F244-I244)/(G244-F244),(I244-F244)/(F244-G244))-N(K244),""))</f>
        <v/>
      </c>
      <c r="N244" s="18"/>
      <c r="O244" s="18"/>
      <c r="P244" s="18"/>
      <c r="Q244" s="9"/>
      <c r="R244" s="21" t="e">
        <f>IF(M244="",NA(),SUM($M$5:M244))</f>
        <v>#N/A</v>
      </c>
      <c r="S244" s="21">
        <f>IF(M244="","",IF(M244&gt;0,1,0))</f>
        <v/>
      </c>
      <c r="T244" s="21">
        <f>IF(M244="","",IF(OR(Dashboard!$C$6="All",B244=Dashboard!$C$6),1,0))</f>
        <v/>
      </c>
      <c r="U244" s="21">
        <f>IF(M244="","",IF(M244&lt;=0,IF(ISNUMBER(U243),U243,0)+1,0))</f>
        <v/>
      </c>
    </row>
    <row r="245" spans="1:21">
      <c r="A245" s="17"/>
      <c r="B245" s="18"/>
      <c r="C245" s="18"/>
      <c r="D245" s="18"/>
      <c r="E245" s="18"/>
      <c r="F245" s="19"/>
      <c r="G245" s="19"/>
      <c r="H245" s="19"/>
      <c r="I245" s="19"/>
      <c r="J245" s="20"/>
      <c r="K245" s="19"/>
      <c r="L245" s="21">
        <f>IF(OR(F245="",G245="",H245=""),"",IFERROR(ABS(H245-F245)/ABS(F245-G245),""))</f>
        <v/>
      </c>
      <c r="M245" s="22">
        <f>IF(OR(D245="",F245="",G245="",I245=""),"",IFERROR(IF(D245="Short",(F245-I245)/(G245-F245),(I245-F245)/(F245-G245))-N(K245),""))</f>
        <v/>
      </c>
      <c r="N245" s="18"/>
      <c r="O245" s="18"/>
      <c r="P245" s="18"/>
      <c r="Q245" s="9"/>
      <c r="R245" s="21" t="e">
        <f>IF(M245="",NA(),SUM($M$5:M245))</f>
        <v>#N/A</v>
      </c>
      <c r="S245" s="21">
        <f>IF(M245="","",IF(M245&gt;0,1,0))</f>
        <v/>
      </c>
      <c r="T245" s="21">
        <f>IF(M245="","",IF(OR(Dashboard!$C$6="All",B245=Dashboard!$C$6),1,0))</f>
        <v/>
      </c>
      <c r="U245" s="21">
        <f>IF(M245="","",IF(M245&lt;=0,IF(ISNUMBER(U244),U244,0)+1,0))</f>
        <v/>
      </c>
    </row>
    <row r="246" spans="1:21">
      <c r="A246" s="17"/>
      <c r="B246" s="18"/>
      <c r="C246" s="18"/>
      <c r="D246" s="18"/>
      <c r="E246" s="18"/>
      <c r="F246" s="19"/>
      <c r="G246" s="19"/>
      <c r="H246" s="19"/>
      <c r="I246" s="19"/>
      <c r="J246" s="20"/>
      <c r="K246" s="19"/>
      <c r="L246" s="21">
        <f>IF(OR(F246="",G246="",H246=""),"",IFERROR(ABS(H246-F246)/ABS(F246-G246),""))</f>
        <v/>
      </c>
      <c r="M246" s="22">
        <f>IF(OR(D246="",F246="",G246="",I246=""),"",IFERROR(IF(D246="Short",(F246-I246)/(G246-F246),(I246-F246)/(F246-G246))-N(K246),""))</f>
        <v/>
      </c>
      <c r="N246" s="18"/>
      <c r="O246" s="18"/>
      <c r="P246" s="18"/>
      <c r="Q246" s="9"/>
      <c r="R246" s="21" t="e">
        <f>IF(M246="",NA(),SUM($M$5:M246))</f>
        <v>#N/A</v>
      </c>
      <c r="S246" s="21">
        <f>IF(M246="","",IF(M246&gt;0,1,0))</f>
        <v/>
      </c>
      <c r="T246" s="21">
        <f>IF(M246="","",IF(OR(Dashboard!$C$6="All",B246=Dashboard!$C$6),1,0))</f>
        <v/>
      </c>
      <c r="U246" s="21">
        <f>IF(M246="","",IF(M246&lt;=0,IF(ISNUMBER(U245),U245,0)+1,0))</f>
        <v/>
      </c>
    </row>
    <row r="247" spans="1:21">
      <c r="A247" s="17"/>
      <c r="B247" s="18"/>
      <c r="C247" s="18"/>
      <c r="D247" s="18"/>
      <c r="E247" s="18"/>
      <c r="F247" s="19"/>
      <c r="G247" s="19"/>
      <c r="H247" s="19"/>
      <c r="I247" s="19"/>
      <c r="J247" s="20"/>
      <c r="K247" s="19"/>
      <c r="L247" s="21">
        <f>IF(OR(F247="",G247="",H247=""),"",IFERROR(ABS(H247-F247)/ABS(F247-G247),""))</f>
        <v/>
      </c>
      <c r="M247" s="22">
        <f>IF(OR(D247="",F247="",G247="",I247=""),"",IFERROR(IF(D247="Short",(F247-I247)/(G247-F247),(I247-F247)/(F247-G247))-N(K247),""))</f>
        <v/>
      </c>
      <c r="N247" s="18"/>
      <c r="O247" s="18"/>
      <c r="P247" s="18"/>
      <c r="Q247" s="9"/>
      <c r="R247" s="21" t="e">
        <f>IF(M247="",NA(),SUM($M$5:M247))</f>
        <v>#N/A</v>
      </c>
      <c r="S247" s="21">
        <f>IF(M247="","",IF(M247&gt;0,1,0))</f>
        <v/>
      </c>
      <c r="T247" s="21">
        <f>IF(M247="","",IF(OR(Dashboard!$C$6="All",B247=Dashboard!$C$6),1,0))</f>
        <v/>
      </c>
      <c r="U247" s="21">
        <f>IF(M247="","",IF(M247&lt;=0,IF(ISNUMBER(U246),U246,0)+1,0))</f>
        <v/>
      </c>
    </row>
    <row r="248" spans="1:21">
      <c r="A248" s="17"/>
      <c r="B248" s="18"/>
      <c r="C248" s="18"/>
      <c r="D248" s="18"/>
      <c r="E248" s="18"/>
      <c r="F248" s="19"/>
      <c r="G248" s="19"/>
      <c r="H248" s="19"/>
      <c r="I248" s="19"/>
      <c r="J248" s="20"/>
      <c r="K248" s="19"/>
      <c r="L248" s="21">
        <f>IF(OR(F248="",G248="",H248=""),"",IFERROR(ABS(H248-F248)/ABS(F248-G248),""))</f>
        <v/>
      </c>
      <c r="M248" s="22">
        <f>IF(OR(D248="",F248="",G248="",I248=""),"",IFERROR(IF(D248="Short",(F248-I248)/(G248-F248),(I248-F248)/(F248-G248))-N(K248),""))</f>
        <v/>
      </c>
      <c r="N248" s="18"/>
      <c r="O248" s="18"/>
      <c r="P248" s="18"/>
      <c r="Q248" s="9"/>
      <c r="R248" s="21" t="e">
        <f>IF(M248="",NA(),SUM($M$5:M248))</f>
        <v>#N/A</v>
      </c>
      <c r="S248" s="21">
        <f>IF(M248="","",IF(M248&gt;0,1,0))</f>
        <v/>
      </c>
      <c r="T248" s="21">
        <f>IF(M248="","",IF(OR(Dashboard!$C$6="All",B248=Dashboard!$C$6),1,0))</f>
        <v/>
      </c>
      <c r="U248" s="21">
        <f>IF(M248="","",IF(M248&lt;=0,IF(ISNUMBER(U247),U247,0)+1,0))</f>
        <v/>
      </c>
    </row>
    <row r="249" spans="1:21">
      <c r="A249" s="17"/>
      <c r="B249" s="18"/>
      <c r="C249" s="18"/>
      <c r="D249" s="18"/>
      <c r="E249" s="18"/>
      <c r="F249" s="19"/>
      <c r="G249" s="19"/>
      <c r="H249" s="19"/>
      <c r="I249" s="19"/>
      <c r="J249" s="20"/>
      <c r="K249" s="19"/>
      <c r="L249" s="21">
        <f>IF(OR(F249="",G249="",H249=""),"",IFERROR(ABS(H249-F249)/ABS(F249-G249),""))</f>
        <v/>
      </c>
      <c r="M249" s="22">
        <f>IF(OR(D249="",F249="",G249="",I249=""),"",IFERROR(IF(D249="Short",(F249-I249)/(G249-F249),(I249-F249)/(F249-G249))-N(K249),""))</f>
        <v/>
      </c>
      <c r="N249" s="18"/>
      <c r="O249" s="18"/>
      <c r="P249" s="18"/>
      <c r="Q249" s="9"/>
      <c r="R249" s="21" t="e">
        <f>IF(M249="",NA(),SUM($M$5:M249))</f>
        <v>#N/A</v>
      </c>
      <c r="S249" s="21">
        <f>IF(M249="","",IF(M249&gt;0,1,0))</f>
        <v/>
      </c>
      <c r="T249" s="21">
        <f>IF(M249="","",IF(OR(Dashboard!$C$6="All",B249=Dashboard!$C$6),1,0))</f>
        <v/>
      </c>
      <c r="U249" s="21">
        <f>IF(M249="","",IF(M249&lt;=0,IF(ISNUMBER(U248),U248,0)+1,0))</f>
        <v/>
      </c>
    </row>
    <row r="250" spans="1:21">
      <c r="A250" s="17"/>
      <c r="B250" s="18"/>
      <c r="C250" s="18"/>
      <c r="D250" s="18"/>
      <c r="E250" s="18"/>
      <c r="F250" s="19"/>
      <c r="G250" s="19"/>
      <c r="H250" s="19"/>
      <c r="I250" s="19"/>
      <c r="J250" s="20"/>
      <c r="K250" s="19"/>
      <c r="L250" s="21">
        <f>IF(OR(F250="",G250="",H250=""),"",IFERROR(ABS(H250-F250)/ABS(F250-G250),""))</f>
        <v/>
      </c>
      <c r="M250" s="22">
        <f>IF(OR(D250="",F250="",G250="",I250=""),"",IFERROR(IF(D250="Short",(F250-I250)/(G250-F250),(I250-F250)/(F250-G250))-N(K250),""))</f>
        <v/>
      </c>
      <c r="N250" s="18"/>
      <c r="O250" s="18"/>
      <c r="P250" s="18"/>
      <c r="Q250" s="9"/>
      <c r="R250" s="21" t="e">
        <f>IF(M250="",NA(),SUM($M$5:M250))</f>
        <v>#N/A</v>
      </c>
      <c r="S250" s="21">
        <f>IF(M250="","",IF(M250&gt;0,1,0))</f>
        <v/>
      </c>
      <c r="T250" s="21">
        <f>IF(M250="","",IF(OR(Dashboard!$C$6="All",B250=Dashboard!$C$6),1,0))</f>
        <v/>
      </c>
      <c r="U250" s="21">
        <f>IF(M250="","",IF(M250&lt;=0,IF(ISNUMBER(U249),U249,0)+1,0))</f>
        <v/>
      </c>
    </row>
    <row r="251" spans="1:21">
      <c r="A251" s="17"/>
      <c r="B251" s="18"/>
      <c r="C251" s="18"/>
      <c r="D251" s="18"/>
      <c r="E251" s="18"/>
      <c r="F251" s="19"/>
      <c r="G251" s="19"/>
      <c r="H251" s="19"/>
      <c r="I251" s="19"/>
      <c r="J251" s="20"/>
      <c r="K251" s="19"/>
      <c r="L251" s="21">
        <f>IF(OR(F251="",G251="",H251=""),"",IFERROR(ABS(H251-F251)/ABS(F251-G251),""))</f>
        <v/>
      </c>
      <c r="M251" s="22">
        <f>IF(OR(D251="",F251="",G251="",I251=""),"",IFERROR(IF(D251="Short",(F251-I251)/(G251-F251),(I251-F251)/(F251-G251))-N(K251),""))</f>
        <v/>
      </c>
      <c r="N251" s="18"/>
      <c r="O251" s="18"/>
      <c r="P251" s="18"/>
      <c r="Q251" s="9"/>
      <c r="R251" s="21" t="e">
        <f>IF(M251="",NA(),SUM($M$5:M251))</f>
        <v>#N/A</v>
      </c>
      <c r="S251" s="21">
        <f>IF(M251="","",IF(M251&gt;0,1,0))</f>
        <v/>
      </c>
      <c r="T251" s="21">
        <f>IF(M251="","",IF(OR(Dashboard!$C$6="All",B251=Dashboard!$C$6),1,0))</f>
        <v/>
      </c>
      <c r="U251" s="21">
        <f>IF(M251="","",IF(M251&lt;=0,IF(ISNUMBER(U250),U250,0)+1,0))</f>
        <v/>
      </c>
    </row>
    <row r="252" spans="1:21">
      <c r="A252" s="17"/>
      <c r="B252" s="18"/>
      <c r="C252" s="18"/>
      <c r="D252" s="18"/>
      <c r="E252" s="18"/>
      <c r="F252" s="19"/>
      <c r="G252" s="19"/>
      <c r="H252" s="19"/>
      <c r="I252" s="19"/>
      <c r="J252" s="20"/>
      <c r="K252" s="19"/>
      <c r="L252" s="21">
        <f>IF(OR(F252="",G252="",H252=""),"",IFERROR(ABS(H252-F252)/ABS(F252-G252),""))</f>
        <v/>
      </c>
      <c r="M252" s="22">
        <f>IF(OR(D252="",F252="",G252="",I252=""),"",IFERROR(IF(D252="Short",(F252-I252)/(G252-F252),(I252-F252)/(F252-G252))-N(K252),""))</f>
        <v/>
      </c>
      <c r="N252" s="18"/>
      <c r="O252" s="18"/>
      <c r="P252" s="18"/>
      <c r="Q252" s="9"/>
      <c r="R252" s="21" t="e">
        <f>IF(M252="",NA(),SUM($M$5:M252))</f>
        <v>#N/A</v>
      </c>
      <c r="S252" s="21">
        <f>IF(M252="","",IF(M252&gt;0,1,0))</f>
        <v/>
      </c>
      <c r="T252" s="21">
        <f>IF(M252="","",IF(OR(Dashboard!$C$6="All",B252=Dashboard!$C$6),1,0))</f>
        <v/>
      </c>
      <c r="U252" s="21">
        <f>IF(M252="","",IF(M252&lt;=0,IF(ISNUMBER(U251),U251,0)+1,0))</f>
        <v/>
      </c>
    </row>
    <row r="253" spans="1:21">
      <c r="A253" s="17"/>
      <c r="B253" s="18"/>
      <c r="C253" s="18"/>
      <c r="D253" s="18"/>
      <c r="E253" s="18"/>
      <c r="F253" s="19"/>
      <c r="G253" s="19"/>
      <c r="H253" s="19"/>
      <c r="I253" s="19"/>
      <c r="J253" s="20"/>
      <c r="K253" s="19"/>
      <c r="L253" s="21">
        <f>IF(OR(F253="",G253="",H253=""),"",IFERROR(ABS(H253-F253)/ABS(F253-G253),""))</f>
        <v/>
      </c>
      <c r="M253" s="22">
        <f>IF(OR(D253="",F253="",G253="",I253=""),"",IFERROR(IF(D253="Short",(F253-I253)/(G253-F253),(I253-F253)/(F253-G253))-N(K253),""))</f>
        <v/>
      </c>
      <c r="N253" s="18"/>
      <c r="O253" s="18"/>
      <c r="P253" s="18"/>
      <c r="Q253" s="9"/>
      <c r="R253" s="21" t="e">
        <f>IF(M253="",NA(),SUM($M$5:M253))</f>
        <v>#N/A</v>
      </c>
      <c r="S253" s="21">
        <f>IF(M253="","",IF(M253&gt;0,1,0))</f>
        <v/>
      </c>
      <c r="T253" s="21">
        <f>IF(M253="","",IF(OR(Dashboard!$C$6="All",B253=Dashboard!$C$6),1,0))</f>
        <v/>
      </c>
      <c r="U253" s="21">
        <f>IF(M253="","",IF(M253&lt;=0,IF(ISNUMBER(U252),U252,0)+1,0))</f>
        <v/>
      </c>
    </row>
    <row r="254" spans="1:21">
      <c r="A254" s="17"/>
      <c r="B254" s="18"/>
      <c r="C254" s="18"/>
      <c r="D254" s="18"/>
      <c r="E254" s="18"/>
      <c r="F254" s="19"/>
      <c r="G254" s="19"/>
      <c r="H254" s="19"/>
      <c r="I254" s="19"/>
      <c r="J254" s="20"/>
      <c r="K254" s="19"/>
      <c r="L254" s="21">
        <f>IF(OR(F254="",G254="",H254=""),"",IFERROR(ABS(H254-F254)/ABS(F254-G254),""))</f>
        <v/>
      </c>
      <c r="M254" s="22">
        <f>IF(OR(D254="",F254="",G254="",I254=""),"",IFERROR(IF(D254="Short",(F254-I254)/(G254-F254),(I254-F254)/(F254-G254))-N(K254),""))</f>
        <v/>
      </c>
      <c r="N254" s="18"/>
      <c r="O254" s="18"/>
      <c r="P254" s="18"/>
      <c r="Q254" s="9"/>
      <c r="R254" s="21" t="e">
        <f>IF(M254="",NA(),SUM($M$5:M254))</f>
        <v>#N/A</v>
      </c>
      <c r="S254" s="21">
        <f>IF(M254="","",IF(M254&gt;0,1,0))</f>
        <v/>
      </c>
      <c r="T254" s="21">
        <f>IF(M254="","",IF(OR(Dashboard!$C$6="All",B254=Dashboard!$C$6),1,0))</f>
        <v/>
      </c>
      <c r="U254" s="21">
        <f>IF(M254="","",IF(M254&lt;=0,IF(ISNUMBER(U253),U253,0)+1,0))</f>
        <v/>
      </c>
    </row>
    <row r="255" spans="1:21">
      <c r="A255" s="17"/>
      <c r="B255" s="18"/>
      <c r="C255" s="18"/>
      <c r="D255" s="18"/>
      <c r="E255" s="18"/>
      <c r="F255" s="19"/>
      <c r="G255" s="19"/>
      <c r="H255" s="19"/>
      <c r="I255" s="19"/>
      <c r="J255" s="20"/>
      <c r="K255" s="19"/>
      <c r="L255" s="21">
        <f>IF(OR(F255="",G255="",H255=""),"",IFERROR(ABS(H255-F255)/ABS(F255-G255),""))</f>
        <v/>
      </c>
      <c r="M255" s="22">
        <f>IF(OR(D255="",F255="",G255="",I255=""),"",IFERROR(IF(D255="Short",(F255-I255)/(G255-F255),(I255-F255)/(F255-G255))-N(K255),""))</f>
        <v/>
      </c>
      <c r="N255" s="18"/>
      <c r="O255" s="18"/>
      <c r="P255" s="18"/>
      <c r="Q255" s="9"/>
      <c r="R255" s="21" t="e">
        <f>IF(M255="",NA(),SUM($M$5:M255))</f>
        <v>#N/A</v>
      </c>
      <c r="S255" s="21">
        <f>IF(M255="","",IF(M255&gt;0,1,0))</f>
        <v/>
      </c>
      <c r="T255" s="21">
        <f>IF(M255="","",IF(OR(Dashboard!$C$6="All",B255=Dashboard!$C$6),1,0))</f>
        <v/>
      </c>
      <c r="U255" s="21">
        <f>IF(M255="","",IF(M255&lt;=0,IF(ISNUMBER(U254),U254,0)+1,0))</f>
        <v/>
      </c>
    </row>
    <row r="256" spans="1:21">
      <c r="A256" s="17"/>
      <c r="B256" s="18"/>
      <c r="C256" s="18"/>
      <c r="D256" s="18"/>
      <c r="E256" s="18"/>
      <c r="F256" s="19"/>
      <c r="G256" s="19"/>
      <c r="H256" s="19"/>
      <c r="I256" s="19"/>
      <c r="J256" s="20"/>
      <c r="K256" s="19"/>
      <c r="L256" s="21">
        <f>IF(OR(F256="",G256="",H256=""),"",IFERROR(ABS(H256-F256)/ABS(F256-G256),""))</f>
        <v/>
      </c>
      <c r="M256" s="22">
        <f>IF(OR(D256="",F256="",G256="",I256=""),"",IFERROR(IF(D256="Short",(F256-I256)/(G256-F256),(I256-F256)/(F256-G256))-N(K256),""))</f>
        <v/>
      </c>
      <c r="N256" s="18"/>
      <c r="O256" s="18"/>
      <c r="P256" s="18"/>
      <c r="Q256" s="9"/>
      <c r="R256" s="21" t="e">
        <f>IF(M256="",NA(),SUM($M$5:M256))</f>
        <v>#N/A</v>
      </c>
      <c r="S256" s="21">
        <f>IF(M256="","",IF(M256&gt;0,1,0))</f>
        <v/>
      </c>
      <c r="T256" s="21">
        <f>IF(M256="","",IF(OR(Dashboard!$C$6="All",B256=Dashboard!$C$6),1,0))</f>
        <v/>
      </c>
      <c r="U256" s="21">
        <f>IF(M256="","",IF(M256&lt;=0,IF(ISNUMBER(U255),U255,0)+1,0))</f>
        <v/>
      </c>
    </row>
    <row r="257" spans="1:21">
      <c r="A257" s="17"/>
      <c r="B257" s="18"/>
      <c r="C257" s="18"/>
      <c r="D257" s="18"/>
      <c r="E257" s="18"/>
      <c r="F257" s="19"/>
      <c r="G257" s="19"/>
      <c r="H257" s="19"/>
      <c r="I257" s="19"/>
      <c r="J257" s="20"/>
      <c r="K257" s="19"/>
      <c r="L257" s="21">
        <f>IF(OR(F257="",G257="",H257=""),"",IFERROR(ABS(H257-F257)/ABS(F257-G257),""))</f>
        <v/>
      </c>
      <c r="M257" s="22">
        <f>IF(OR(D257="",F257="",G257="",I257=""),"",IFERROR(IF(D257="Short",(F257-I257)/(G257-F257),(I257-F257)/(F257-G257))-N(K257),""))</f>
        <v/>
      </c>
      <c r="N257" s="18"/>
      <c r="O257" s="18"/>
      <c r="P257" s="18"/>
      <c r="Q257" s="9"/>
      <c r="R257" s="21" t="e">
        <f>IF(M257="",NA(),SUM($M$5:M257))</f>
        <v>#N/A</v>
      </c>
      <c r="S257" s="21">
        <f>IF(M257="","",IF(M257&gt;0,1,0))</f>
        <v/>
      </c>
      <c r="T257" s="21">
        <f>IF(M257="","",IF(OR(Dashboard!$C$6="All",B257=Dashboard!$C$6),1,0))</f>
        <v/>
      </c>
      <c r="U257" s="21">
        <f>IF(M257="","",IF(M257&lt;=0,IF(ISNUMBER(U256),U256,0)+1,0))</f>
        <v/>
      </c>
    </row>
    <row r="258" spans="1:21">
      <c r="A258" s="17"/>
      <c r="B258" s="18"/>
      <c r="C258" s="18"/>
      <c r="D258" s="18"/>
      <c r="E258" s="18"/>
      <c r="F258" s="19"/>
      <c r="G258" s="19"/>
      <c r="H258" s="19"/>
      <c r="I258" s="19"/>
      <c r="J258" s="20"/>
      <c r="K258" s="19"/>
      <c r="L258" s="21">
        <f>IF(OR(F258="",G258="",H258=""),"",IFERROR(ABS(H258-F258)/ABS(F258-G258),""))</f>
        <v/>
      </c>
      <c r="M258" s="22">
        <f>IF(OR(D258="",F258="",G258="",I258=""),"",IFERROR(IF(D258="Short",(F258-I258)/(G258-F258),(I258-F258)/(F258-G258))-N(K258),""))</f>
        <v/>
      </c>
      <c r="N258" s="18"/>
      <c r="O258" s="18"/>
      <c r="P258" s="18"/>
      <c r="Q258" s="9"/>
      <c r="R258" s="21" t="e">
        <f>IF(M258="",NA(),SUM($M$5:M258))</f>
        <v>#N/A</v>
      </c>
      <c r="S258" s="21">
        <f>IF(M258="","",IF(M258&gt;0,1,0))</f>
        <v/>
      </c>
      <c r="T258" s="21">
        <f>IF(M258="","",IF(OR(Dashboard!$C$6="All",B258=Dashboard!$C$6),1,0))</f>
        <v/>
      </c>
      <c r="U258" s="21">
        <f>IF(M258="","",IF(M258&lt;=0,IF(ISNUMBER(U257),U257,0)+1,0))</f>
        <v/>
      </c>
    </row>
    <row r="259" spans="1:21">
      <c r="A259" s="17"/>
      <c r="B259" s="18"/>
      <c r="C259" s="18"/>
      <c r="D259" s="18"/>
      <c r="E259" s="18"/>
      <c r="F259" s="19"/>
      <c r="G259" s="19"/>
      <c r="H259" s="19"/>
      <c r="I259" s="19"/>
      <c r="J259" s="20"/>
      <c r="K259" s="19"/>
      <c r="L259" s="21">
        <f>IF(OR(F259="",G259="",H259=""),"",IFERROR(ABS(H259-F259)/ABS(F259-G259),""))</f>
        <v/>
      </c>
      <c r="M259" s="22">
        <f>IF(OR(D259="",F259="",G259="",I259=""),"",IFERROR(IF(D259="Short",(F259-I259)/(G259-F259),(I259-F259)/(F259-G259))-N(K259),""))</f>
        <v/>
      </c>
      <c r="N259" s="18"/>
      <c r="O259" s="18"/>
      <c r="P259" s="18"/>
      <c r="Q259" s="9"/>
      <c r="R259" s="21" t="e">
        <f>IF(M259="",NA(),SUM($M$5:M259))</f>
        <v>#N/A</v>
      </c>
      <c r="S259" s="21">
        <f>IF(M259="","",IF(M259&gt;0,1,0))</f>
        <v/>
      </c>
      <c r="T259" s="21">
        <f>IF(M259="","",IF(OR(Dashboard!$C$6="All",B259=Dashboard!$C$6),1,0))</f>
        <v/>
      </c>
      <c r="U259" s="21">
        <f>IF(M259="","",IF(M259&lt;=0,IF(ISNUMBER(U258),U258,0)+1,0))</f>
        <v/>
      </c>
    </row>
    <row r="260" spans="1:21">
      <c r="A260" s="17"/>
      <c r="B260" s="18"/>
      <c r="C260" s="18"/>
      <c r="D260" s="18"/>
      <c r="E260" s="18"/>
      <c r="F260" s="19"/>
      <c r="G260" s="19"/>
      <c r="H260" s="19"/>
      <c r="I260" s="19"/>
      <c r="J260" s="20"/>
      <c r="K260" s="19"/>
      <c r="L260" s="21">
        <f>IF(OR(F260="",G260="",H260=""),"",IFERROR(ABS(H260-F260)/ABS(F260-G260),""))</f>
        <v/>
      </c>
      <c r="M260" s="22">
        <f>IF(OR(D260="",F260="",G260="",I260=""),"",IFERROR(IF(D260="Short",(F260-I260)/(G260-F260),(I260-F260)/(F260-G260))-N(K260),""))</f>
        <v/>
      </c>
      <c r="N260" s="18"/>
      <c r="O260" s="18"/>
      <c r="P260" s="18"/>
      <c r="Q260" s="9"/>
      <c r="R260" s="21" t="e">
        <f>IF(M260="",NA(),SUM($M$5:M260))</f>
        <v>#N/A</v>
      </c>
      <c r="S260" s="21">
        <f>IF(M260="","",IF(M260&gt;0,1,0))</f>
        <v/>
      </c>
      <c r="T260" s="21">
        <f>IF(M260="","",IF(OR(Dashboard!$C$6="All",B260=Dashboard!$C$6),1,0))</f>
        <v/>
      </c>
      <c r="U260" s="21">
        <f>IF(M260="","",IF(M260&lt;=0,IF(ISNUMBER(U259),U259,0)+1,0))</f>
        <v/>
      </c>
    </row>
    <row r="261" spans="1:21">
      <c r="A261" s="17"/>
      <c r="B261" s="18"/>
      <c r="C261" s="18"/>
      <c r="D261" s="18"/>
      <c r="E261" s="18"/>
      <c r="F261" s="19"/>
      <c r="G261" s="19"/>
      <c r="H261" s="19"/>
      <c r="I261" s="19"/>
      <c r="J261" s="20"/>
      <c r="K261" s="19"/>
      <c r="L261" s="21">
        <f>IF(OR(F261="",G261="",H261=""),"",IFERROR(ABS(H261-F261)/ABS(F261-G261),""))</f>
        <v/>
      </c>
      <c r="M261" s="22">
        <f>IF(OR(D261="",F261="",G261="",I261=""),"",IFERROR(IF(D261="Short",(F261-I261)/(G261-F261),(I261-F261)/(F261-G261))-N(K261),""))</f>
        <v/>
      </c>
      <c r="N261" s="18"/>
      <c r="O261" s="18"/>
      <c r="P261" s="18"/>
      <c r="Q261" s="9"/>
      <c r="R261" s="21" t="e">
        <f>IF(M261="",NA(),SUM($M$5:M261))</f>
        <v>#N/A</v>
      </c>
      <c r="S261" s="21">
        <f>IF(M261="","",IF(M261&gt;0,1,0))</f>
        <v/>
      </c>
      <c r="T261" s="21">
        <f>IF(M261="","",IF(OR(Dashboard!$C$6="All",B261=Dashboard!$C$6),1,0))</f>
        <v/>
      </c>
      <c r="U261" s="21">
        <f>IF(M261="","",IF(M261&lt;=0,IF(ISNUMBER(U260),U260,0)+1,0))</f>
        <v/>
      </c>
    </row>
    <row r="262" spans="1:21">
      <c r="A262" s="17"/>
      <c r="B262" s="18"/>
      <c r="C262" s="18"/>
      <c r="D262" s="18"/>
      <c r="E262" s="18"/>
      <c r="F262" s="19"/>
      <c r="G262" s="19"/>
      <c r="H262" s="19"/>
      <c r="I262" s="19"/>
      <c r="J262" s="20"/>
      <c r="K262" s="19"/>
      <c r="L262" s="21">
        <f>IF(OR(F262="",G262="",H262=""),"",IFERROR(ABS(H262-F262)/ABS(F262-G262),""))</f>
        <v/>
      </c>
      <c r="M262" s="22">
        <f>IF(OR(D262="",F262="",G262="",I262=""),"",IFERROR(IF(D262="Short",(F262-I262)/(G262-F262),(I262-F262)/(F262-G262))-N(K262),""))</f>
        <v/>
      </c>
      <c r="N262" s="18"/>
      <c r="O262" s="18"/>
      <c r="P262" s="18"/>
      <c r="Q262" s="9"/>
      <c r="R262" s="21" t="e">
        <f>IF(M262="",NA(),SUM($M$5:M262))</f>
        <v>#N/A</v>
      </c>
      <c r="S262" s="21">
        <f>IF(M262="","",IF(M262&gt;0,1,0))</f>
        <v/>
      </c>
      <c r="T262" s="21">
        <f>IF(M262="","",IF(OR(Dashboard!$C$6="All",B262=Dashboard!$C$6),1,0))</f>
        <v/>
      </c>
      <c r="U262" s="21">
        <f>IF(M262="","",IF(M262&lt;=0,IF(ISNUMBER(U261),U261,0)+1,0))</f>
        <v/>
      </c>
    </row>
    <row r="263" spans="1:21">
      <c r="A263" s="17"/>
      <c r="B263" s="18"/>
      <c r="C263" s="18"/>
      <c r="D263" s="18"/>
      <c r="E263" s="18"/>
      <c r="F263" s="19"/>
      <c r="G263" s="19"/>
      <c r="H263" s="19"/>
      <c r="I263" s="19"/>
      <c r="J263" s="20"/>
      <c r="K263" s="19"/>
      <c r="L263" s="21">
        <f>IF(OR(F263="",G263="",H263=""),"",IFERROR(ABS(H263-F263)/ABS(F263-G263),""))</f>
        <v/>
      </c>
      <c r="M263" s="22">
        <f>IF(OR(D263="",F263="",G263="",I263=""),"",IFERROR(IF(D263="Short",(F263-I263)/(G263-F263),(I263-F263)/(F263-G263))-N(K263),""))</f>
        <v/>
      </c>
      <c r="N263" s="18"/>
      <c r="O263" s="18"/>
      <c r="P263" s="18"/>
      <c r="Q263" s="9"/>
      <c r="R263" s="21" t="e">
        <f>IF(M263="",NA(),SUM($M$5:M263))</f>
        <v>#N/A</v>
      </c>
      <c r="S263" s="21">
        <f>IF(M263="","",IF(M263&gt;0,1,0))</f>
        <v/>
      </c>
      <c r="T263" s="21">
        <f>IF(M263="","",IF(OR(Dashboard!$C$6="All",B263=Dashboard!$C$6),1,0))</f>
        <v/>
      </c>
      <c r="U263" s="21">
        <f>IF(M263="","",IF(M263&lt;=0,IF(ISNUMBER(U262),U262,0)+1,0))</f>
        <v/>
      </c>
    </row>
    <row r="264" spans="1:21">
      <c r="A264" s="17"/>
      <c r="B264" s="18"/>
      <c r="C264" s="18"/>
      <c r="D264" s="18"/>
      <c r="E264" s="18"/>
      <c r="F264" s="19"/>
      <c r="G264" s="19"/>
      <c r="H264" s="19"/>
      <c r="I264" s="19"/>
      <c r="J264" s="20"/>
      <c r="K264" s="19"/>
      <c r="L264" s="21">
        <f>IF(OR(F264="",G264="",H264=""),"",IFERROR(ABS(H264-F264)/ABS(F264-G264),""))</f>
        <v/>
      </c>
      <c r="M264" s="22">
        <f>IF(OR(D264="",F264="",G264="",I264=""),"",IFERROR(IF(D264="Short",(F264-I264)/(G264-F264),(I264-F264)/(F264-G264))-N(K264),""))</f>
        <v/>
      </c>
      <c r="N264" s="18"/>
      <c r="O264" s="18"/>
      <c r="P264" s="18"/>
      <c r="Q264" s="9"/>
      <c r="R264" s="21" t="e">
        <f>IF(M264="",NA(),SUM($M$5:M264))</f>
        <v>#N/A</v>
      </c>
      <c r="S264" s="21">
        <f>IF(M264="","",IF(M264&gt;0,1,0))</f>
        <v/>
      </c>
      <c r="T264" s="21">
        <f>IF(M264="","",IF(OR(Dashboard!$C$6="All",B264=Dashboard!$C$6),1,0))</f>
        <v/>
      </c>
      <c r="U264" s="21">
        <f>IF(M264="","",IF(M264&lt;=0,IF(ISNUMBER(U263),U263,0)+1,0))</f>
        <v/>
      </c>
    </row>
    <row r="265" spans="1:21">
      <c r="A265" s="17"/>
      <c r="B265" s="18"/>
      <c r="C265" s="18"/>
      <c r="D265" s="18"/>
      <c r="E265" s="18"/>
      <c r="F265" s="19"/>
      <c r="G265" s="19"/>
      <c r="H265" s="19"/>
      <c r="I265" s="19"/>
      <c r="J265" s="20"/>
      <c r="K265" s="19"/>
      <c r="L265" s="21">
        <f>IF(OR(F265="",G265="",H265=""),"",IFERROR(ABS(H265-F265)/ABS(F265-G265),""))</f>
        <v/>
      </c>
      <c r="M265" s="22">
        <f>IF(OR(D265="",F265="",G265="",I265=""),"",IFERROR(IF(D265="Short",(F265-I265)/(G265-F265),(I265-F265)/(F265-G265))-N(K265),""))</f>
        <v/>
      </c>
      <c r="N265" s="18"/>
      <c r="O265" s="18"/>
      <c r="P265" s="18"/>
      <c r="Q265" s="9"/>
      <c r="R265" s="21" t="e">
        <f>IF(M265="",NA(),SUM($M$5:M265))</f>
        <v>#N/A</v>
      </c>
      <c r="S265" s="21">
        <f>IF(M265="","",IF(M265&gt;0,1,0))</f>
        <v/>
      </c>
      <c r="T265" s="21">
        <f>IF(M265="","",IF(OR(Dashboard!$C$6="All",B265=Dashboard!$C$6),1,0))</f>
        <v/>
      </c>
      <c r="U265" s="21">
        <f>IF(M265="","",IF(M265&lt;=0,IF(ISNUMBER(U264),U264,0)+1,0))</f>
        <v/>
      </c>
    </row>
    <row r="266" spans="1:21">
      <c r="A266" s="17"/>
      <c r="B266" s="18"/>
      <c r="C266" s="18"/>
      <c r="D266" s="18"/>
      <c r="E266" s="18"/>
      <c r="F266" s="19"/>
      <c r="G266" s="19"/>
      <c r="H266" s="19"/>
      <c r="I266" s="19"/>
      <c r="J266" s="20"/>
      <c r="K266" s="19"/>
      <c r="L266" s="21">
        <f>IF(OR(F266="",G266="",H266=""),"",IFERROR(ABS(H266-F266)/ABS(F266-G266),""))</f>
        <v/>
      </c>
      <c r="M266" s="22">
        <f>IF(OR(D266="",F266="",G266="",I266=""),"",IFERROR(IF(D266="Short",(F266-I266)/(G266-F266),(I266-F266)/(F266-G266))-N(K266),""))</f>
        <v/>
      </c>
      <c r="N266" s="18"/>
      <c r="O266" s="18"/>
      <c r="P266" s="18"/>
      <c r="Q266" s="9"/>
      <c r="R266" s="21" t="e">
        <f>IF(M266="",NA(),SUM($M$5:M266))</f>
        <v>#N/A</v>
      </c>
      <c r="S266" s="21">
        <f>IF(M266="","",IF(M266&gt;0,1,0))</f>
        <v/>
      </c>
      <c r="T266" s="21">
        <f>IF(M266="","",IF(OR(Dashboard!$C$6="All",B266=Dashboard!$C$6),1,0))</f>
        <v/>
      </c>
      <c r="U266" s="21">
        <f>IF(M266="","",IF(M266&lt;=0,IF(ISNUMBER(U265),U265,0)+1,0))</f>
        <v/>
      </c>
    </row>
    <row r="267" spans="1:21">
      <c r="A267" s="17"/>
      <c r="B267" s="18"/>
      <c r="C267" s="18"/>
      <c r="D267" s="18"/>
      <c r="E267" s="18"/>
      <c r="F267" s="19"/>
      <c r="G267" s="19"/>
      <c r="H267" s="19"/>
      <c r="I267" s="19"/>
      <c r="J267" s="20"/>
      <c r="K267" s="19"/>
      <c r="L267" s="21">
        <f>IF(OR(F267="",G267="",H267=""),"",IFERROR(ABS(H267-F267)/ABS(F267-G267),""))</f>
        <v/>
      </c>
      <c r="M267" s="22">
        <f>IF(OR(D267="",F267="",G267="",I267=""),"",IFERROR(IF(D267="Short",(F267-I267)/(G267-F267),(I267-F267)/(F267-G267))-N(K267),""))</f>
        <v/>
      </c>
      <c r="N267" s="18"/>
      <c r="O267" s="18"/>
      <c r="P267" s="18"/>
      <c r="Q267" s="9"/>
      <c r="R267" s="21" t="e">
        <f>IF(M267="",NA(),SUM($M$5:M267))</f>
        <v>#N/A</v>
      </c>
      <c r="S267" s="21">
        <f>IF(M267="","",IF(M267&gt;0,1,0))</f>
        <v/>
      </c>
      <c r="T267" s="21">
        <f>IF(M267="","",IF(OR(Dashboard!$C$6="All",B267=Dashboard!$C$6),1,0))</f>
        <v/>
      </c>
      <c r="U267" s="21">
        <f>IF(M267="","",IF(M267&lt;=0,IF(ISNUMBER(U266),U266,0)+1,0))</f>
        <v/>
      </c>
    </row>
    <row r="268" spans="1:21">
      <c r="A268" s="17"/>
      <c r="B268" s="18"/>
      <c r="C268" s="18"/>
      <c r="D268" s="18"/>
      <c r="E268" s="18"/>
      <c r="F268" s="19"/>
      <c r="G268" s="19"/>
      <c r="H268" s="19"/>
      <c r="I268" s="19"/>
      <c r="J268" s="20"/>
      <c r="K268" s="19"/>
      <c r="L268" s="21">
        <f>IF(OR(F268="",G268="",H268=""),"",IFERROR(ABS(H268-F268)/ABS(F268-G268),""))</f>
        <v/>
      </c>
      <c r="M268" s="22">
        <f>IF(OR(D268="",F268="",G268="",I268=""),"",IFERROR(IF(D268="Short",(F268-I268)/(G268-F268),(I268-F268)/(F268-G268))-N(K268),""))</f>
        <v/>
      </c>
      <c r="N268" s="18"/>
      <c r="O268" s="18"/>
      <c r="P268" s="18"/>
      <c r="Q268" s="9"/>
      <c r="R268" s="21" t="e">
        <f>IF(M268="",NA(),SUM($M$5:M268))</f>
        <v>#N/A</v>
      </c>
      <c r="S268" s="21">
        <f>IF(M268="","",IF(M268&gt;0,1,0))</f>
        <v/>
      </c>
      <c r="T268" s="21">
        <f>IF(M268="","",IF(OR(Dashboard!$C$6="All",B268=Dashboard!$C$6),1,0))</f>
        <v/>
      </c>
      <c r="U268" s="21">
        <f>IF(M268="","",IF(M268&lt;=0,IF(ISNUMBER(U267),U267,0)+1,0))</f>
        <v/>
      </c>
    </row>
    <row r="269" spans="1:21">
      <c r="A269" s="17"/>
      <c r="B269" s="18"/>
      <c r="C269" s="18"/>
      <c r="D269" s="18"/>
      <c r="E269" s="18"/>
      <c r="F269" s="19"/>
      <c r="G269" s="19"/>
      <c r="H269" s="19"/>
      <c r="I269" s="19"/>
      <c r="J269" s="20"/>
      <c r="K269" s="19"/>
      <c r="L269" s="21">
        <f>IF(OR(F269="",G269="",H269=""),"",IFERROR(ABS(H269-F269)/ABS(F269-G269),""))</f>
        <v/>
      </c>
      <c r="M269" s="22">
        <f>IF(OR(D269="",F269="",G269="",I269=""),"",IFERROR(IF(D269="Short",(F269-I269)/(G269-F269),(I269-F269)/(F269-G269))-N(K269),""))</f>
        <v/>
      </c>
      <c r="N269" s="18"/>
      <c r="O269" s="18"/>
      <c r="P269" s="18"/>
      <c r="Q269" s="9"/>
      <c r="R269" s="21" t="e">
        <f>IF(M269="",NA(),SUM($M$5:M269))</f>
        <v>#N/A</v>
      </c>
      <c r="S269" s="21">
        <f>IF(M269="","",IF(M269&gt;0,1,0))</f>
        <v/>
      </c>
      <c r="T269" s="21">
        <f>IF(M269="","",IF(OR(Dashboard!$C$6="All",B269=Dashboard!$C$6),1,0))</f>
        <v/>
      </c>
      <c r="U269" s="21">
        <f>IF(M269="","",IF(M269&lt;=0,IF(ISNUMBER(U268),U268,0)+1,0))</f>
        <v/>
      </c>
    </row>
    <row r="270" spans="1:21">
      <c r="A270" s="17"/>
      <c r="B270" s="18"/>
      <c r="C270" s="18"/>
      <c r="D270" s="18"/>
      <c r="E270" s="18"/>
      <c r="F270" s="19"/>
      <c r="G270" s="19"/>
      <c r="H270" s="19"/>
      <c r="I270" s="19"/>
      <c r="J270" s="20"/>
      <c r="K270" s="19"/>
      <c r="L270" s="21">
        <f>IF(OR(F270="",G270="",H270=""),"",IFERROR(ABS(H270-F270)/ABS(F270-G270),""))</f>
        <v/>
      </c>
      <c r="M270" s="22">
        <f>IF(OR(D270="",F270="",G270="",I270=""),"",IFERROR(IF(D270="Short",(F270-I270)/(G270-F270),(I270-F270)/(F270-G270))-N(K270),""))</f>
        <v/>
      </c>
      <c r="N270" s="18"/>
      <c r="O270" s="18"/>
      <c r="P270" s="18"/>
      <c r="Q270" s="9"/>
      <c r="R270" s="21" t="e">
        <f>IF(M270="",NA(),SUM($M$5:M270))</f>
        <v>#N/A</v>
      </c>
      <c r="S270" s="21">
        <f>IF(M270="","",IF(M270&gt;0,1,0))</f>
        <v/>
      </c>
      <c r="T270" s="21">
        <f>IF(M270="","",IF(OR(Dashboard!$C$6="All",B270=Dashboard!$C$6),1,0))</f>
        <v/>
      </c>
      <c r="U270" s="21">
        <f>IF(M270="","",IF(M270&lt;=0,IF(ISNUMBER(U269),U269,0)+1,0))</f>
        <v/>
      </c>
    </row>
    <row r="271" spans="1:21">
      <c r="A271" s="17"/>
      <c r="B271" s="18"/>
      <c r="C271" s="18"/>
      <c r="D271" s="18"/>
      <c r="E271" s="18"/>
      <c r="F271" s="19"/>
      <c r="G271" s="19"/>
      <c r="H271" s="19"/>
      <c r="I271" s="19"/>
      <c r="J271" s="20"/>
      <c r="K271" s="19"/>
      <c r="L271" s="21">
        <f>IF(OR(F271="",G271="",H271=""),"",IFERROR(ABS(H271-F271)/ABS(F271-G271),""))</f>
        <v/>
      </c>
      <c r="M271" s="22">
        <f>IF(OR(D271="",F271="",G271="",I271=""),"",IFERROR(IF(D271="Short",(F271-I271)/(G271-F271),(I271-F271)/(F271-G271))-N(K271),""))</f>
        <v/>
      </c>
      <c r="N271" s="18"/>
      <c r="O271" s="18"/>
      <c r="P271" s="18"/>
      <c r="Q271" s="9"/>
      <c r="R271" s="21" t="e">
        <f>IF(M271="",NA(),SUM($M$5:M271))</f>
        <v>#N/A</v>
      </c>
      <c r="S271" s="21">
        <f>IF(M271="","",IF(M271&gt;0,1,0))</f>
        <v/>
      </c>
      <c r="T271" s="21">
        <f>IF(M271="","",IF(OR(Dashboard!$C$6="All",B271=Dashboard!$C$6),1,0))</f>
        <v/>
      </c>
      <c r="U271" s="21">
        <f>IF(M271="","",IF(M271&lt;=0,IF(ISNUMBER(U270),U270,0)+1,0))</f>
        <v/>
      </c>
    </row>
    <row r="272" spans="1:21">
      <c r="A272" s="17"/>
      <c r="B272" s="18"/>
      <c r="C272" s="18"/>
      <c r="D272" s="18"/>
      <c r="E272" s="18"/>
      <c r="F272" s="19"/>
      <c r="G272" s="19"/>
      <c r="H272" s="19"/>
      <c r="I272" s="19"/>
      <c r="J272" s="20"/>
      <c r="K272" s="19"/>
      <c r="L272" s="21">
        <f>IF(OR(F272="",G272="",H272=""),"",IFERROR(ABS(H272-F272)/ABS(F272-G272),""))</f>
        <v/>
      </c>
      <c r="M272" s="22">
        <f>IF(OR(D272="",F272="",G272="",I272=""),"",IFERROR(IF(D272="Short",(F272-I272)/(G272-F272),(I272-F272)/(F272-G272))-N(K272),""))</f>
        <v/>
      </c>
      <c r="N272" s="18"/>
      <c r="O272" s="18"/>
      <c r="P272" s="18"/>
      <c r="Q272" s="9"/>
      <c r="R272" s="21" t="e">
        <f>IF(M272="",NA(),SUM($M$5:M272))</f>
        <v>#N/A</v>
      </c>
      <c r="S272" s="21">
        <f>IF(M272="","",IF(M272&gt;0,1,0))</f>
        <v/>
      </c>
      <c r="T272" s="21">
        <f>IF(M272="","",IF(OR(Dashboard!$C$6="All",B272=Dashboard!$C$6),1,0))</f>
        <v/>
      </c>
      <c r="U272" s="21">
        <f>IF(M272="","",IF(M272&lt;=0,IF(ISNUMBER(U271),U271,0)+1,0))</f>
        <v/>
      </c>
    </row>
    <row r="273" spans="1:21">
      <c r="A273" s="17"/>
      <c r="B273" s="18"/>
      <c r="C273" s="18"/>
      <c r="D273" s="18"/>
      <c r="E273" s="18"/>
      <c r="F273" s="19"/>
      <c r="G273" s="19"/>
      <c r="H273" s="19"/>
      <c r="I273" s="19"/>
      <c r="J273" s="20"/>
      <c r="K273" s="19"/>
      <c r="L273" s="21">
        <f>IF(OR(F273="",G273="",H273=""),"",IFERROR(ABS(H273-F273)/ABS(F273-G273),""))</f>
        <v/>
      </c>
      <c r="M273" s="22">
        <f>IF(OR(D273="",F273="",G273="",I273=""),"",IFERROR(IF(D273="Short",(F273-I273)/(G273-F273),(I273-F273)/(F273-G273))-N(K273),""))</f>
        <v/>
      </c>
      <c r="N273" s="18"/>
      <c r="O273" s="18"/>
      <c r="P273" s="18"/>
      <c r="Q273" s="9"/>
      <c r="R273" s="21" t="e">
        <f>IF(M273="",NA(),SUM($M$5:M273))</f>
        <v>#N/A</v>
      </c>
      <c r="S273" s="21">
        <f>IF(M273="","",IF(M273&gt;0,1,0))</f>
        <v/>
      </c>
      <c r="T273" s="21">
        <f>IF(M273="","",IF(OR(Dashboard!$C$6="All",B273=Dashboard!$C$6),1,0))</f>
        <v/>
      </c>
      <c r="U273" s="21">
        <f>IF(M273="","",IF(M273&lt;=0,IF(ISNUMBER(U272),U272,0)+1,0))</f>
        <v/>
      </c>
    </row>
    <row r="274" spans="1:21">
      <c r="A274" s="17"/>
      <c r="B274" s="18"/>
      <c r="C274" s="18"/>
      <c r="D274" s="18"/>
      <c r="E274" s="18"/>
      <c r="F274" s="19"/>
      <c r="G274" s="19"/>
      <c r="H274" s="19"/>
      <c r="I274" s="19"/>
      <c r="J274" s="20"/>
      <c r="K274" s="19"/>
      <c r="L274" s="21">
        <f>IF(OR(F274="",G274="",H274=""),"",IFERROR(ABS(H274-F274)/ABS(F274-G274),""))</f>
        <v/>
      </c>
      <c r="M274" s="22">
        <f>IF(OR(D274="",F274="",G274="",I274=""),"",IFERROR(IF(D274="Short",(F274-I274)/(G274-F274),(I274-F274)/(F274-G274))-N(K274),""))</f>
        <v/>
      </c>
      <c r="N274" s="18"/>
      <c r="O274" s="18"/>
      <c r="P274" s="18"/>
      <c r="Q274" s="9"/>
      <c r="R274" s="21" t="e">
        <f>IF(M274="",NA(),SUM($M$5:M274))</f>
        <v>#N/A</v>
      </c>
      <c r="S274" s="21">
        <f>IF(M274="","",IF(M274&gt;0,1,0))</f>
        <v/>
      </c>
      <c r="T274" s="21">
        <f>IF(M274="","",IF(OR(Dashboard!$C$6="All",B274=Dashboard!$C$6),1,0))</f>
        <v/>
      </c>
      <c r="U274" s="21">
        <f>IF(M274="","",IF(M274&lt;=0,IF(ISNUMBER(U273),U273,0)+1,0))</f>
        <v/>
      </c>
    </row>
    <row r="275" spans="1:21">
      <c r="A275" s="17"/>
      <c r="B275" s="18"/>
      <c r="C275" s="18"/>
      <c r="D275" s="18"/>
      <c r="E275" s="18"/>
      <c r="F275" s="19"/>
      <c r="G275" s="19"/>
      <c r="H275" s="19"/>
      <c r="I275" s="19"/>
      <c r="J275" s="20"/>
      <c r="K275" s="19"/>
      <c r="L275" s="21">
        <f>IF(OR(F275="",G275="",H275=""),"",IFERROR(ABS(H275-F275)/ABS(F275-G275),""))</f>
        <v/>
      </c>
      <c r="M275" s="22">
        <f>IF(OR(D275="",F275="",G275="",I275=""),"",IFERROR(IF(D275="Short",(F275-I275)/(G275-F275),(I275-F275)/(F275-G275))-N(K275),""))</f>
        <v/>
      </c>
      <c r="N275" s="18"/>
      <c r="O275" s="18"/>
      <c r="P275" s="18"/>
      <c r="Q275" s="9"/>
      <c r="R275" s="21" t="e">
        <f>IF(M275="",NA(),SUM($M$5:M275))</f>
        <v>#N/A</v>
      </c>
      <c r="S275" s="21">
        <f>IF(M275="","",IF(M275&gt;0,1,0))</f>
        <v/>
      </c>
      <c r="T275" s="21">
        <f>IF(M275="","",IF(OR(Dashboard!$C$6="All",B275=Dashboard!$C$6),1,0))</f>
        <v/>
      </c>
      <c r="U275" s="21">
        <f>IF(M275="","",IF(M275&lt;=0,IF(ISNUMBER(U274),U274,0)+1,0))</f>
        <v/>
      </c>
    </row>
    <row r="276" spans="1:21">
      <c r="A276" s="17"/>
      <c r="B276" s="18"/>
      <c r="C276" s="18"/>
      <c r="D276" s="18"/>
      <c r="E276" s="18"/>
      <c r="F276" s="19"/>
      <c r="G276" s="19"/>
      <c r="H276" s="19"/>
      <c r="I276" s="19"/>
      <c r="J276" s="20"/>
      <c r="K276" s="19"/>
      <c r="L276" s="21">
        <f>IF(OR(F276="",G276="",H276=""),"",IFERROR(ABS(H276-F276)/ABS(F276-G276),""))</f>
        <v/>
      </c>
      <c r="M276" s="22">
        <f>IF(OR(D276="",F276="",G276="",I276=""),"",IFERROR(IF(D276="Short",(F276-I276)/(G276-F276),(I276-F276)/(F276-G276))-N(K276),""))</f>
        <v/>
      </c>
      <c r="N276" s="18"/>
      <c r="O276" s="18"/>
      <c r="P276" s="18"/>
      <c r="Q276" s="9"/>
      <c r="R276" s="21" t="e">
        <f>IF(M276="",NA(),SUM($M$5:M276))</f>
        <v>#N/A</v>
      </c>
      <c r="S276" s="21">
        <f>IF(M276="","",IF(M276&gt;0,1,0))</f>
        <v/>
      </c>
      <c r="T276" s="21">
        <f>IF(M276="","",IF(OR(Dashboard!$C$6="All",B276=Dashboard!$C$6),1,0))</f>
        <v/>
      </c>
      <c r="U276" s="21">
        <f>IF(M276="","",IF(M276&lt;=0,IF(ISNUMBER(U275),U275,0)+1,0))</f>
        <v/>
      </c>
    </row>
    <row r="277" spans="1:21">
      <c r="A277" s="17"/>
      <c r="B277" s="18"/>
      <c r="C277" s="18"/>
      <c r="D277" s="18"/>
      <c r="E277" s="18"/>
      <c r="F277" s="19"/>
      <c r="G277" s="19"/>
      <c r="H277" s="19"/>
      <c r="I277" s="19"/>
      <c r="J277" s="20"/>
      <c r="K277" s="19"/>
      <c r="L277" s="21">
        <f>IF(OR(F277="",G277="",H277=""),"",IFERROR(ABS(H277-F277)/ABS(F277-G277),""))</f>
        <v/>
      </c>
      <c r="M277" s="22">
        <f>IF(OR(D277="",F277="",G277="",I277=""),"",IFERROR(IF(D277="Short",(F277-I277)/(G277-F277),(I277-F277)/(F277-G277))-N(K277),""))</f>
        <v/>
      </c>
      <c r="N277" s="18"/>
      <c r="O277" s="18"/>
      <c r="P277" s="18"/>
      <c r="Q277" s="9"/>
      <c r="R277" s="21" t="e">
        <f>IF(M277="",NA(),SUM($M$5:M277))</f>
        <v>#N/A</v>
      </c>
      <c r="S277" s="21">
        <f>IF(M277="","",IF(M277&gt;0,1,0))</f>
        <v/>
      </c>
      <c r="T277" s="21">
        <f>IF(M277="","",IF(OR(Dashboard!$C$6="All",B277=Dashboard!$C$6),1,0))</f>
        <v/>
      </c>
      <c r="U277" s="21">
        <f>IF(M277="","",IF(M277&lt;=0,IF(ISNUMBER(U276),U276,0)+1,0))</f>
        <v/>
      </c>
    </row>
    <row r="278" spans="1:21">
      <c r="A278" s="17"/>
      <c r="B278" s="18"/>
      <c r="C278" s="18"/>
      <c r="D278" s="18"/>
      <c r="E278" s="18"/>
      <c r="F278" s="19"/>
      <c r="G278" s="19"/>
      <c r="H278" s="19"/>
      <c r="I278" s="19"/>
      <c r="J278" s="20"/>
      <c r="K278" s="19"/>
      <c r="L278" s="21">
        <f>IF(OR(F278="",G278="",H278=""),"",IFERROR(ABS(H278-F278)/ABS(F278-G278),""))</f>
        <v/>
      </c>
      <c r="M278" s="22">
        <f>IF(OR(D278="",F278="",G278="",I278=""),"",IFERROR(IF(D278="Short",(F278-I278)/(G278-F278),(I278-F278)/(F278-G278))-N(K278),""))</f>
        <v/>
      </c>
      <c r="N278" s="18"/>
      <c r="O278" s="18"/>
      <c r="P278" s="18"/>
      <c r="Q278" s="9"/>
      <c r="R278" s="21" t="e">
        <f>IF(M278="",NA(),SUM($M$5:M278))</f>
        <v>#N/A</v>
      </c>
      <c r="S278" s="21">
        <f>IF(M278="","",IF(M278&gt;0,1,0))</f>
        <v/>
      </c>
      <c r="T278" s="21">
        <f>IF(M278="","",IF(OR(Dashboard!$C$6="All",B278=Dashboard!$C$6),1,0))</f>
        <v/>
      </c>
      <c r="U278" s="21">
        <f>IF(M278="","",IF(M278&lt;=0,IF(ISNUMBER(U277),U277,0)+1,0))</f>
        <v/>
      </c>
    </row>
    <row r="279" spans="1:21">
      <c r="A279" s="17"/>
      <c r="B279" s="18"/>
      <c r="C279" s="18"/>
      <c r="D279" s="18"/>
      <c r="E279" s="18"/>
      <c r="F279" s="19"/>
      <c r="G279" s="19"/>
      <c r="H279" s="19"/>
      <c r="I279" s="19"/>
      <c r="J279" s="20"/>
      <c r="K279" s="19"/>
      <c r="L279" s="21">
        <f>IF(OR(F279="",G279="",H279=""),"",IFERROR(ABS(H279-F279)/ABS(F279-G279),""))</f>
        <v/>
      </c>
      <c r="M279" s="22">
        <f>IF(OR(D279="",F279="",G279="",I279=""),"",IFERROR(IF(D279="Short",(F279-I279)/(G279-F279),(I279-F279)/(F279-G279))-N(K279),""))</f>
        <v/>
      </c>
      <c r="N279" s="18"/>
      <c r="O279" s="18"/>
      <c r="P279" s="18"/>
      <c r="Q279" s="9"/>
      <c r="R279" s="21" t="e">
        <f>IF(M279="",NA(),SUM($M$5:M279))</f>
        <v>#N/A</v>
      </c>
      <c r="S279" s="21">
        <f>IF(M279="","",IF(M279&gt;0,1,0))</f>
        <v/>
      </c>
      <c r="T279" s="21">
        <f>IF(M279="","",IF(OR(Dashboard!$C$6="All",B279=Dashboard!$C$6),1,0))</f>
        <v/>
      </c>
      <c r="U279" s="21">
        <f>IF(M279="","",IF(M279&lt;=0,IF(ISNUMBER(U278),U278,0)+1,0))</f>
        <v/>
      </c>
    </row>
    <row r="280" spans="1:21">
      <c r="A280" s="17"/>
      <c r="B280" s="18"/>
      <c r="C280" s="18"/>
      <c r="D280" s="18"/>
      <c r="E280" s="18"/>
      <c r="F280" s="19"/>
      <c r="G280" s="19"/>
      <c r="H280" s="19"/>
      <c r="I280" s="19"/>
      <c r="J280" s="20"/>
      <c r="K280" s="19"/>
      <c r="L280" s="21">
        <f>IF(OR(F280="",G280="",H280=""),"",IFERROR(ABS(H280-F280)/ABS(F280-G280),""))</f>
        <v/>
      </c>
      <c r="M280" s="22">
        <f>IF(OR(D280="",F280="",G280="",I280=""),"",IFERROR(IF(D280="Short",(F280-I280)/(G280-F280),(I280-F280)/(F280-G280))-N(K280),""))</f>
        <v/>
      </c>
      <c r="N280" s="18"/>
      <c r="O280" s="18"/>
      <c r="P280" s="18"/>
      <c r="Q280" s="9"/>
      <c r="R280" s="21" t="e">
        <f>IF(M280="",NA(),SUM($M$5:M280))</f>
        <v>#N/A</v>
      </c>
      <c r="S280" s="21">
        <f>IF(M280="","",IF(M280&gt;0,1,0))</f>
        <v/>
      </c>
      <c r="T280" s="21">
        <f>IF(M280="","",IF(OR(Dashboard!$C$6="All",B280=Dashboard!$C$6),1,0))</f>
        <v/>
      </c>
      <c r="U280" s="21">
        <f>IF(M280="","",IF(M280&lt;=0,IF(ISNUMBER(U279),U279,0)+1,0))</f>
        <v/>
      </c>
    </row>
    <row r="281" spans="1:21">
      <c r="A281" s="17"/>
      <c r="B281" s="18"/>
      <c r="C281" s="18"/>
      <c r="D281" s="18"/>
      <c r="E281" s="18"/>
      <c r="F281" s="19"/>
      <c r="G281" s="19"/>
      <c r="H281" s="19"/>
      <c r="I281" s="19"/>
      <c r="J281" s="20"/>
      <c r="K281" s="19"/>
      <c r="L281" s="21">
        <f>IF(OR(F281="",G281="",H281=""),"",IFERROR(ABS(H281-F281)/ABS(F281-G281),""))</f>
        <v/>
      </c>
      <c r="M281" s="22">
        <f>IF(OR(D281="",F281="",G281="",I281=""),"",IFERROR(IF(D281="Short",(F281-I281)/(G281-F281),(I281-F281)/(F281-G281))-N(K281),""))</f>
        <v/>
      </c>
      <c r="N281" s="18"/>
      <c r="O281" s="18"/>
      <c r="P281" s="18"/>
      <c r="Q281" s="9"/>
      <c r="R281" s="21" t="e">
        <f>IF(M281="",NA(),SUM($M$5:M281))</f>
        <v>#N/A</v>
      </c>
      <c r="S281" s="21">
        <f>IF(M281="","",IF(M281&gt;0,1,0))</f>
        <v/>
      </c>
      <c r="T281" s="21">
        <f>IF(M281="","",IF(OR(Dashboard!$C$6="All",B281=Dashboard!$C$6),1,0))</f>
        <v/>
      </c>
      <c r="U281" s="21">
        <f>IF(M281="","",IF(M281&lt;=0,IF(ISNUMBER(U280),U280,0)+1,0))</f>
        <v/>
      </c>
    </row>
    <row r="282" spans="1:21">
      <c r="A282" s="17"/>
      <c r="B282" s="18"/>
      <c r="C282" s="18"/>
      <c r="D282" s="18"/>
      <c r="E282" s="18"/>
      <c r="F282" s="19"/>
      <c r="G282" s="19"/>
      <c r="H282" s="19"/>
      <c r="I282" s="19"/>
      <c r="J282" s="20"/>
      <c r="K282" s="19"/>
      <c r="L282" s="21">
        <f>IF(OR(F282="",G282="",H282=""),"",IFERROR(ABS(H282-F282)/ABS(F282-G282),""))</f>
        <v/>
      </c>
      <c r="M282" s="22">
        <f>IF(OR(D282="",F282="",G282="",I282=""),"",IFERROR(IF(D282="Short",(F282-I282)/(G282-F282),(I282-F282)/(F282-G282))-N(K282),""))</f>
        <v/>
      </c>
      <c r="N282" s="18"/>
      <c r="O282" s="18"/>
      <c r="P282" s="18"/>
      <c r="Q282" s="9"/>
      <c r="R282" s="21" t="e">
        <f>IF(M282="",NA(),SUM($M$5:M282))</f>
        <v>#N/A</v>
      </c>
      <c r="S282" s="21">
        <f>IF(M282="","",IF(M282&gt;0,1,0))</f>
        <v/>
      </c>
      <c r="T282" s="21">
        <f>IF(M282="","",IF(OR(Dashboard!$C$6="All",B282=Dashboard!$C$6),1,0))</f>
        <v/>
      </c>
      <c r="U282" s="21">
        <f>IF(M282="","",IF(M282&lt;=0,IF(ISNUMBER(U281),U281,0)+1,0))</f>
        <v/>
      </c>
    </row>
    <row r="283" spans="1:21">
      <c r="A283" s="17"/>
      <c r="B283" s="18"/>
      <c r="C283" s="18"/>
      <c r="D283" s="18"/>
      <c r="E283" s="18"/>
      <c r="F283" s="19"/>
      <c r="G283" s="19"/>
      <c r="H283" s="19"/>
      <c r="I283" s="19"/>
      <c r="J283" s="20"/>
      <c r="K283" s="19"/>
      <c r="L283" s="21">
        <f>IF(OR(F283="",G283="",H283=""),"",IFERROR(ABS(H283-F283)/ABS(F283-G283),""))</f>
        <v/>
      </c>
      <c r="M283" s="22">
        <f>IF(OR(D283="",F283="",G283="",I283=""),"",IFERROR(IF(D283="Short",(F283-I283)/(G283-F283),(I283-F283)/(F283-G283))-N(K283),""))</f>
        <v/>
      </c>
      <c r="N283" s="18"/>
      <c r="O283" s="18"/>
      <c r="P283" s="18"/>
      <c r="Q283" s="9"/>
      <c r="R283" s="21" t="e">
        <f>IF(M283="",NA(),SUM($M$5:M283))</f>
        <v>#N/A</v>
      </c>
      <c r="S283" s="21">
        <f>IF(M283="","",IF(M283&gt;0,1,0))</f>
        <v/>
      </c>
      <c r="T283" s="21">
        <f>IF(M283="","",IF(OR(Dashboard!$C$6="All",B283=Dashboard!$C$6),1,0))</f>
        <v/>
      </c>
      <c r="U283" s="21">
        <f>IF(M283="","",IF(M283&lt;=0,IF(ISNUMBER(U282),U282,0)+1,0))</f>
        <v/>
      </c>
    </row>
    <row r="284" spans="1:21">
      <c r="A284" s="17"/>
      <c r="B284" s="18"/>
      <c r="C284" s="18"/>
      <c r="D284" s="18"/>
      <c r="E284" s="18"/>
      <c r="F284" s="19"/>
      <c r="G284" s="19"/>
      <c r="H284" s="19"/>
      <c r="I284" s="19"/>
      <c r="J284" s="20"/>
      <c r="K284" s="19"/>
      <c r="L284" s="21">
        <f>IF(OR(F284="",G284="",H284=""),"",IFERROR(ABS(H284-F284)/ABS(F284-G284),""))</f>
        <v/>
      </c>
      <c r="M284" s="22">
        <f>IF(OR(D284="",F284="",G284="",I284=""),"",IFERROR(IF(D284="Short",(F284-I284)/(G284-F284),(I284-F284)/(F284-G284))-N(K284),""))</f>
        <v/>
      </c>
      <c r="N284" s="18"/>
      <c r="O284" s="18"/>
      <c r="P284" s="18"/>
      <c r="Q284" s="9"/>
      <c r="R284" s="21" t="e">
        <f>IF(M284="",NA(),SUM($M$5:M284))</f>
        <v>#N/A</v>
      </c>
      <c r="S284" s="21">
        <f>IF(M284="","",IF(M284&gt;0,1,0))</f>
        <v/>
      </c>
      <c r="T284" s="21">
        <f>IF(M284="","",IF(OR(Dashboard!$C$6="All",B284=Dashboard!$C$6),1,0))</f>
        <v/>
      </c>
      <c r="U284" s="21">
        <f>IF(M284="","",IF(M284&lt;=0,IF(ISNUMBER(U283),U283,0)+1,0))</f>
        <v/>
      </c>
    </row>
    <row r="285" spans="1:21">
      <c r="A285" s="17"/>
      <c r="B285" s="18"/>
      <c r="C285" s="18"/>
      <c r="D285" s="18"/>
      <c r="E285" s="18"/>
      <c r="F285" s="19"/>
      <c r="G285" s="19"/>
      <c r="H285" s="19"/>
      <c r="I285" s="19"/>
      <c r="J285" s="20"/>
      <c r="K285" s="19"/>
      <c r="L285" s="21">
        <f>IF(OR(F285="",G285="",H285=""),"",IFERROR(ABS(H285-F285)/ABS(F285-G285),""))</f>
        <v/>
      </c>
      <c r="M285" s="22">
        <f>IF(OR(D285="",F285="",G285="",I285=""),"",IFERROR(IF(D285="Short",(F285-I285)/(G285-F285),(I285-F285)/(F285-G285))-N(K285),""))</f>
        <v/>
      </c>
      <c r="N285" s="18"/>
      <c r="O285" s="18"/>
      <c r="P285" s="18"/>
      <c r="Q285" s="9"/>
      <c r="R285" s="21" t="e">
        <f>IF(M285="",NA(),SUM($M$5:M285))</f>
        <v>#N/A</v>
      </c>
      <c r="S285" s="21">
        <f>IF(M285="","",IF(M285&gt;0,1,0))</f>
        <v/>
      </c>
      <c r="T285" s="21">
        <f>IF(M285="","",IF(OR(Dashboard!$C$6="All",B285=Dashboard!$C$6),1,0))</f>
        <v/>
      </c>
      <c r="U285" s="21">
        <f>IF(M285="","",IF(M285&lt;=0,IF(ISNUMBER(U284),U284,0)+1,0))</f>
        <v/>
      </c>
    </row>
    <row r="286" spans="1:21">
      <c r="A286" s="17"/>
      <c r="B286" s="18"/>
      <c r="C286" s="18"/>
      <c r="D286" s="18"/>
      <c r="E286" s="18"/>
      <c r="F286" s="19"/>
      <c r="G286" s="19"/>
      <c r="H286" s="19"/>
      <c r="I286" s="19"/>
      <c r="J286" s="20"/>
      <c r="K286" s="19"/>
      <c r="L286" s="21">
        <f>IF(OR(F286="",G286="",H286=""),"",IFERROR(ABS(H286-F286)/ABS(F286-G286),""))</f>
        <v/>
      </c>
      <c r="M286" s="22">
        <f>IF(OR(D286="",F286="",G286="",I286=""),"",IFERROR(IF(D286="Short",(F286-I286)/(G286-F286),(I286-F286)/(F286-G286))-N(K286),""))</f>
        <v/>
      </c>
      <c r="N286" s="18"/>
      <c r="O286" s="18"/>
      <c r="P286" s="18"/>
      <c r="Q286" s="9"/>
      <c r="R286" s="21" t="e">
        <f>IF(M286="",NA(),SUM($M$5:M286))</f>
        <v>#N/A</v>
      </c>
      <c r="S286" s="21">
        <f>IF(M286="","",IF(M286&gt;0,1,0))</f>
        <v/>
      </c>
      <c r="T286" s="21">
        <f>IF(M286="","",IF(OR(Dashboard!$C$6="All",B286=Dashboard!$C$6),1,0))</f>
        <v/>
      </c>
      <c r="U286" s="21">
        <f>IF(M286="","",IF(M286&lt;=0,IF(ISNUMBER(U285),U285,0)+1,0))</f>
        <v/>
      </c>
    </row>
    <row r="287" spans="1:21">
      <c r="A287" s="17"/>
      <c r="B287" s="18"/>
      <c r="C287" s="18"/>
      <c r="D287" s="18"/>
      <c r="E287" s="18"/>
      <c r="F287" s="19"/>
      <c r="G287" s="19"/>
      <c r="H287" s="19"/>
      <c r="I287" s="19"/>
      <c r="J287" s="20"/>
      <c r="K287" s="19"/>
      <c r="L287" s="21">
        <f>IF(OR(F287="",G287="",H287=""),"",IFERROR(ABS(H287-F287)/ABS(F287-G287),""))</f>
        <v/>
      </c>
      <c r="M287" s="22">
        <f>IF(OR(D287="",F287="",G287="",I287=""),"",IFERROR(IF(D287="Short",(F287-I287)/(G287-F287),(I287-F287)/(F287-G287))-N(K287),""))</f>
        <v/>
      </c>
      <c r="N287" s="18"/>
      <c r="O287" s="18"/>
      <c r="P287" s="18"/>
      <c r="Q287" s="9"/>
      <c r="R287" s="21" t="e">
        <f>IF(M287="",NA(),SUM($M$5:M287))</f>
        <v>#N/A</v>
      </c>
      <c r="S287" s="21">
        <f>IF(M287="","",IF(M287&gt;0,1,0))</f>
        <v/>
      </c>
      <c r="T287" s="21">
        <f>IF(M287="","",IF(OR(Dashboard!$C$6="All",B287=Dashboard!$C$6),1,0))</f>
        <v/>
      </c>
      <c r="U287" s="21">
        <f>IF(M287="","",IF(M287&lt;=0,IF(ISNUMBER(U286),U286,0)+1,0))</f>
        <v/>
      </c>
    </row>
    <row r="288" spans="1:21">
      <c r="A288" s="17"/>
      <c r="B288" s="18"/>
      <c r="C288" s="18"/>
      <c r="D288" s="18"/>
      <c r="E288" s="18"/>
      <c r="F288" s="19"/>
      <c r="G288" s="19"/>
      <c r="H288" s="19"/>
      <c r="I288" s="19"/>
      <c r="J288" s="20"/>
      <c r="K288" s="19"/>
      <c r="L288" s="21">
        <f>IF(OR(F288="",G288="",H288=""),"",IFERROR(ABS(H288-F288)/ABS(F288-G288),""))</f>
        <v/>
      </c>
      <c r="M288" s="22">
        <f>IF(OR(D288="",F288="",G288="",I288=""),"",IFERROR(IF(D288="Short",(F288-I288)/(G288-F288),(I288-F288)/(F288-G288))-N(K288),""))</f>
        <v/>
      </c>
      <c r="N288" s="18"/>
      <c r="O288" s="18"/>
      <c r="P288" s="18"/>
      <c r="Q288" s="9"/>
      <c r="R288" s="21" t="e">
        <f>IF(M288="",NA(),SUM($M$5:M288))</f>
        <v>#N/A</v>
      </c>
      <c r="S288" s="21">
        <f>IF(M288="","",IF(M288&gt;0,1,0))</f>
        <v/>
      </c>
      <c r="T288" s="21">
        <f>IF(M288="","",IF(OR(Dashboard!$C$6="All",B288=Dashboard!$C$6),1,0))</f>
        <v/>
      </c>
      <c r="U288" s="21">
        <f>IF(M288="","",IF(M288&lt;=0,IF(ISNUMBER(U287),U287,0)+1,0))</f>
        <v/>
      </c>
    </row>
    <row r="289" spans="1:21">
      <c r="A289" s="17"/>
      <c r="B289" s="18"/>
      <c r="C289" s="18"/>
      <c r="D289" s="18"/>
      <c r="E289" s="18"/>
      <c r="F289" s="19"/>
      <c r="G289" s="19"/>
      <c r="H289" s="19"/>
      <c r="I289" s="19"/>
      <c r="J289" s="20"/>
      <c r="K289" s="19"/>
      <c r="L289" s="21">
        <f>IF(OR(F289="",G289="",H289=""),"",IFERROR(ABS(H289-F289)/ABS(F289-G289),""))</f>
        <v/>
      </c>
      <c r="M289" s="22">
        <f>IF(OR(D289="",F289="",G289="",I289=""),"",IFERROR(IF(D289="Short",(F289-I289)/(G289-F289),(I289-F289)/(F289-G289))-N(K289),""))</f>
        <v/>
      </c>
      <c r="N289" s="18"/>
      <c r="O289" s="18"/>
      <c r="P289" s="18"/>
      <c r="Q289" s="9"/>
      <c r="R289" s="21" t="e">
        <f>IF(M289="",NA(),SUM($M$5:M289))</f>
        <v>#N/A</v>
      </c>
      <c r="S289" s="21">
        <f>IF(M289="","",IF(M289&gt;0,1,0))</f>
        <v/>
      </c>
      <c r="T289" s="21">
        <f>IF(M289="","",IF(OR(Dashboard!$C$6="All",B289=Dashboard!$C$6),1,0))</f>
        <v/>
      </c>
      <c r="U289" s="21">
        <f>IF(M289="","",IF(M289&lt;=0,IF(ISNUMBER(U288),U288,0)+1,0))</f>
        <v/>
      </c>
    </row>
    <row r="290" spans="1:21">
      <c r="A290" s="17"/>
      <c r="B290" s="18"/>
      <c r="C290" s="18"/>
      <c r="D290" s="18"/>
      <c r="E290" s="18"/>
      <c r="F290" s="19"/>
      <c r="G290" s="19"/>
      <c r="H290" s="19"/>
      <c r="I290" s="19"/>
      <c r="J290" s="20"/>
      <c r="K290" s="19"/>
      <c r="L290" s="21">
        <f>IF(OR(F290="",G290="",H290=""),"",IFERROR(ABS(H290-F290)/ABS(F290-G290),""))</f>
        <v/>
      </c>
      <c r="M290" s="22">
        <f>IF(OR(D290="",F290="",G290="",I290=""),"",IFERROR(IF(D290="Short",(F290-I290)/(G290-F290),(I290-F290)/(F290-G290))-N(K290),""))</f>
        <v/>
      </c>
      <c r="N290" s="18"/>
      <c r="O290" s="18"/>
      <c r="P290" s="18"/>
      <c r="Q290" s="9"/>
      <c r="R290" s="21" t="e">
        <f>IF(M290="",NA(),SUM($M$5:M290))</f>
        <v>#N/A</v>
      </c>
      <c r="S290" s="21">
        <f>IF(M290="","",IF(M290&gt;0,1,0))</f>
        <v/>
      </c>
      <c r="T290" s="21">
        <f>IF(M290="","",IF(OR(Dashboard!$C$6="All",B290=Dashboard!$C$6),1,0))</f>
        <v/>
      </c>
      <c r="U290" s="21">
        <f>IF(M290="","",IF(M290&lt;=0,IF(ISNUMBER(U289),U289,0)+1,0))</f>
        <v/>
      </c>
    </row>
    <row r="291" spans="1:21">
      <c r="A291" s="17"/>
      <c r="B291" s="18"/>
      <c r="C291" s="18"/>
      <c r="D291" s="18"/>
      <c r="E291" s="18"/>
      <c r="F291" s="19"/>
      <c r="G291" s="19"/>
      <c r="H291" s="19"/>
      <c r="I291" s="19"/>
      <c r="J291" s="20"/>
      <c r="K291" s="19"/>
      <c r="L291" s="21">
        <f>IF(OR(F291="",G291="",H291=""),"",IFERROR(ABS(H291-F291)/ABS(F291-G291),""))</f>
        <v/>
      </c>
      <c r="M291" s="22">
        <f>IF(OR(D291="",F291="",G291="",I291=""),"",IFERROR(IF(D291="Short",(F291-I291)/(G291-F291),(I291-F291)/(F291-G291))-N(K291),""))</f>
        <v/>
      </c>
      <c r="N291" s="18"/>
      <c r="O291" s="18"/>
      <c r="P291" s="18"/>
      <c r="Q291" s="9"/>
      <c r="R291" s="21" t="e">
        <f>IF(M291="",NA(),SUM($M$5:M291))</f>
        <v>#N/A</v>
      </c>
      <c r="S291" s="21">
        <f>IF(M291="","",IF(M291&gt;0,1,0))</f>
        <v/>
      </c>
      <c r="T291" s="21">
        <f>IF(M291="","",IF(OR(Dashboard!$C$6="All",B291=Dashboard!$C$6),1,0))</f>
        <v/>
      </c>
      <c r="U291" s="21">
        <f>IF(M291="","",IF(M291&lt;=0,IF(ISNUMBER(U290),U290,0)+1,0))</f>
        <v/>
      </c>
    </row>
    <row r="292" spans="1:21">
      <c r="A292" s="17"/>
      <c r="B292" s="18"/>
      <c r="C292" s="18"/>
      <c r="D292" s="18"/>
      <c r="E292" s="18"/>
      <c r="F292" s="19"/>
      <c r="G292" s="19"/>
      <c r="H292" s="19"/>
      <c r="I292" s="19"/>
      <c r="J292" s="20"/>
      <c r="K292" s="19"/>
      <c r="L292" s="21">
        <f>IF(OR(F292="",G292="",H292=""),"",IFERROR(ABS(H292-F292)/ABS(F292-G292),""))</f>
        <v/>
      </c>
      <c r="M292" s="22">
        <f>IF(OR(D292="",F292="",G292="",I292=""),"",IFERROR(IF(D292="Short",(F292-I292)/(G292-F292),(I292-F292)/(F292-G292))-N(K292),""))</f>
        <v/>
      </c>
      <c r="N292" s="18"/>
      <c r="O292" s="18"/>
      <c r="P292" s="18"/>
      <c r="Q292" s="9"/>
      <c r="R292" s="21" t="e">
        <f>IF(M292="",NA(),SUM($M$5:M292))</f>
        <v>#N/A</v>
      </c>
      <c r="S292" s="21">
        <f>IF(M292="","",IF(M292&gt;0,1,0))</f>
        <v/>
      </c>
      <c r="T292" s="21">
        <f>IF(M292="","",IF(OR(Dashboard!$C$6="All",B292=Dashboard!$C$6),1,0))</f>
        <v/>
      </c>
      <c r="U292" s="21">
        <f>IF(M292="","",IF(M292&lt;=0,IF(ISNUMBER(U291),U291,0)+1,0))</f>
        <v/>
      </c>
    </row>
    <row r="293" spans="1:21">
      <c r="A293" s="17"/>
      <c r="B293" s="18"/>
      <c r="C293" s="18"/>
      <c r="D293" s="18"/>
      <c r="E293" s="18"/>
      <c r="F293" s="19"/>
      <c r="G293" s="19"/>
      <c r="H293" s="19"/>
      <c r="I293" s="19"/>
      <c r="J293" s="20"/>
      <c r="K293" s="19"/>
      <c r="L293" s="21">
        <f>IF(OR(F293="",G293="",H293=""),"",IFERROR(ABS(H293-F293)/ABS(F293-G293),""))</f>
        <v/>
      </c>
      <c r="M293" s="22">
        <f>IF(OR(D293="",F293="",G293="",I293=""),"",IFERROR(IF(D293="Short",(F293-I293)/(G293-F293),(I293-F293)/(F293-G293))-N(K293),""))</f>
        <v/>
      </c>
      <c r="N293" s="18"/>
      <c r="O293" s="18"/>
      <c r="P293" s="18"/>
      <c r="Q293" s="9"/>
      <c r="R293" s="21" t="e">
        <f>IF(M293="",NA(),SUM($M$5:M293))</f>
        <v>#N/A</v>
      </c>
      <c r="S293" s="21">
        <f>IF(M293="","",IF(M293&gt;0,1,0))</f>
        <v/>
      </c>
      <c r="T293" s="21">
        <f>IF(M293="","",IF(OR(Dashboard!$C$6="All",B293=Dashboard!$C$6),1,0))</f>
        <v/>
      </c>
      <c r="U293" s="21">
        <f>IF(M293="","",IF(M293&lt;=0,IF(ISNUMBER(U292),U292,0)+1,0))</f>
        <v/>
      </c>
    </row>
    <row r="294" spans="1:21">
      <c r="A294" s="17"/>
      <c r="B294" s="18"/>
      <c r="C294" s="18"/>
      <c r="D294" s="18"/>
      <c r="E294" s="18"/>
      <c r="F294" s="19"/>
      <c r="G294" s="19"/>
      <c r="H294" s="19"/>
      <c r="I294" s="19"/>
      <c r="J294" s="20"/>
      <c r="K294" s="19"/>
      <c r="L294" s="21">
        <f>IF(OR(F294="",G294="",H294=""),"",IFERROR(ABS(H294-F294)/ABS(F294-G294),""))</f>
        <v/>
      </c>
      <c r="M294" s="22">
        <f>IF(OR(D294="",F294="",G294="",I294=""),"",IFERROR(IF(D294="Short",(F294-I294)/(G294-F294),(I294-F294)/(F294-G294))-N(K294),""))</f>
        <v/>
      </c>
      <c r="N294" s="18"/>
      <c r="O294" s="18"/>
      <c r="P294" s="18"/>
      <c r="Q294" s="9"/>
      <c r="R294" s="21" t="e">
        <f>IF(M294="",NA(),SUM($M$5:M294))</f>
        <v>#N/A</v>
      </c>
      <c r="S294" s="21">
        <f>IF(M294="","",IF(M294&gt;0,1,0))</f>
        <v/>
      </c>
      <c r="T294" s="21">
        <f>IF(M294="","",IF(OR(Dashboard!$C$6="All",B294=Dashboard!$C$6),1,0))</f>
        <v/>
      </c>
      <c r="U294" s="21">
        <f>IF(M294="","",IF(M294&lt;=0,IF(ISNUMBER(U293),U293,0)+1,0))</f>
        <v/>
      </c>
    </row>
    <row r="295" spans="1:21">
      <c r="A295" s="17"/>
      <c r="B295" s="18"/>
      <c r="C295" s="18"/>
      <c r="D295" s="18"/>
      <c r="E295" s="18"/>
      <c r="F295" s="19"/>
      <c r="G295" s="19"/>
      <c r="H295" s="19"/>
      <c r="I295" s="19"/>
      <c r="J295" s="20"/>
      <c r="K295" s="19"/>
      <c r="L295" s="21">
        <f>IF(OR(F295="",G295="",H295=""),"",IFERROR(ABS(H295-F295)/ABS(F295-G295),""))</f>
        <v/>
      </c>
      <c r="M295" s="22">
        <f>IF(OR(D295="",F295="",G295="",I295=""),"",IFERROR(IF(D295="Short",(F295-I295)/(G295-F295),(I295-F295)/(F295-G295))-N(K295),""))</f>
        <v/>
      </c>
      <c r="N295" s="18"/>
      <c r="O295" s="18"/>
      <c r="P295" s="18"/>
      <c r="Q295" s="9"/>
      <c r="R295" s="21" t="e">
        <f>IF(M295="",NA(),SUM($M$5:M295))</f>
        <v>#N/A</v>
      </c>
      <c r="S295" s="21">
        <f>IF(M295="","",IF(M295&gt;0,1,0))</f>
        <v/>
      </c>
      <c r="T295" s="21">
        <f>IF(M295="","",IF(OR(Dashboard!$C$6="All",B295=Dashboard!$C$6),1,0))</f>
        <v/>
      </c>
      <c r="U295" s="21">
        <f>IF(M295="","",IF(M295&lt;=0,IF(ISNUMBER(U294),U294,0)+1,0))</f>
        <v/>
      </c>
    </row>
    <row r="296" spans="1:21">
      <c r="A296" s="17"/>
      <c r="B296" s="18"/>
      <c r="C296" s="18"/>
      <c r="D296" s="18"/>
      <c r="E296" s="18"/>
      <c r="F296" s="19"/>
      <c r="G296" s="19"/>
      <c r="H296" s="19"/>
      <c r="I296" s="19"/>
      <c r="J296" s="20"/>
      <c r="K296" s="19"/>
      <c r="L296" s="21">
        <f>IF(OR(F296="",G296="",H296=""),"",IFERROR(ABS(H296-F296)/ABS(F296-G296),""))</f>
        <v/>
      </c>
      <c r="M296" s="22">
        <f>IF(OR(D296="",F296="",G296="",I296=""),"",IFERROR(IF(D296="Short",(F296-I296)/(G296-F296),(I296-F296)/(F296-G296))-N(K296),""))</f>
        <v/>
      </c>
      <c r="N296" s="18"/>
      <c r="O296" s="18"/>
      <c r="P296" s="18"/>
      <c r="Q296" s="9"/>
      <c r="R296" s="21" t="e">
        <f>IF(M296="",NA(),SUM($M$5:M296))</f>
        <v>#N/A</v>
      </c>
      <c r="S296" s="21">
        <f>IF(M296="","",IF(M296&gt;0,1,0))</f>
        <v/>
      </c>
      <c r="T296" s="21">
        <f>IF(M296="","",IF(OR(Dashboard!$C$6="All",B296=Dashboard!$C$6),1,0))</f>
        <v/>
      </c>
      <c r="U296" s="21">
        <f>IF(M296="","",IF(M296&lt;=0,IF(ISNUMBER(U295),U295,0)+1,0))</f>
        <v/>
      </c>
    </row>
    <row r="297" spans="1:21">
      <c r="A297" s="17"/>
      <c r="B297" s="18"/>
      <c r="C297" s="18"/>
      <c r="D297" s="18"/>
      <c r="E297" s="18"/>
      <c r="F297" s="19"/>
      <c r="G297" s="19"/>
      <c r="H297" s="19"/>
      <c r="I297" s="19"/>
      <c r="J297" s="20"/>
      <c r="K297" s="19"/>
      <c r="L297" s="21">
        <f>IF(OR(F297="",G297="",H297=""),"",IFERROR(ABS(H297-F297)/ABS(F297-G297),""))</f>
        <v/>
      </c>
      <c r="M297" s="22">
        <f>IF(OR(D297="",F297="",G297="",I297=""),"",IFERROR(IF(D297="Short",(F297-I297)/(G297-F297),(I297-F297)/(F297-G297))-N(K297),""))</f>
        <v/>
      </c>
      <c r="N297" s="18"/>
      <c r="O297" s="18"/>
      <c r="P297" s="18"/>
      <c r="Q297" s="9"/>
      <c r="R297" s="21" t="e">
        <f>IF(M297="",NA(),SUM($M$5:M297))</f>
        <v>#N/A</v>
      </c>
      <c r="S297" s="21">
        <f>IF(M297="","",IF(M297&gt;0,1,0))</f>
        <v/>
      </c>
      <c r="T297" s="21">
        <f>IF(M297="","",IF(OR(Dashboard!$C$6="All",B297=Dashboard!$C$6),1,0))</f>
        <v/>
      </c>
      <c r="U297" s="21">
        <f>IF(M297="","",IF(M297&lt;=0,IF(ISNUMBER(U296),U296,0)+1,0))</f>
        <v/>
      </c>
    </row>
    <row r="298" spans="1:21">
      <c r="A298" s="17"/>
      <c r="B298" s="18"/>
      <c r="C298" s="18"/>
      <c r="D298" s="18"/>
      <c r="E298" s="18"/>
      <c r="F298" s="19"/>
      <c r="G298" s="19"/>
      <c r="H298" s="19"/>
      <c r="I298" s="19"/>
      <c r="J298" s="20"/>
      <c r="K298" s="19"/>
      <c r="L298" s="21">
        <f>IF(OR(F298="",G298="",H298=""),"",IFERROR(ABS(H298-F298)/ABS(F298-G298),""))</f>
        <v/>
      </c>
      <c r="M298" s="22">
        <f>IF(OR(D298="",F298="",G298="",I298=""),"",IFERROR(IF(D298="Short",(F298-I298)/(G298-F298),(I298-F298)/(F298-G298))-N(K298),""))</f>
        <v/>
      </c>
      <c r="N298" s="18"/>
      <c r="O298" s="18"/>
      <c r="P298" s="18"/>
      <c r="Q298" s="9"/>
      <c r="R298" s="21" t="e">
        <f>IF(M298="",NA(),SUM($M$5:M298))</f>
        <v>#N/A</v>
      </c>
      <c r="S298" s="21">
        <f>IF(M298="","",IF(M298&gt;0,1,0))</f>
        <v/>
      </c>
      <c r="T298" s="21">
        <f>IF(M298="","",IF(OR(Dashboard!$C$6="All",B298=Dashboard!$C$6),1,0))</f>
        <v/>
      </c>
      <c r="U298" s="21">
        <f>IF(M298="","",IF(M298&lt;=0,IF(ISNUMBER(U297),U297,0)+1,0))</f>
        <v/>
      </c>
    </row>
    <row r="299" spans="1:21">
      <c r="A299" s="17"/>
      <c r="B299" s="18"/>
      <c r="C299" s="18"/>
      <c r="D299" s="18"/>
      <c r="E299" s="18"/>
      <c r="F299" s="19"/>
      <c r="G299" s="19"/>
      <c r="H299" s="19"/>
      <c r="I299" s="19"/>
      <c r="J299" s="20"/>
      <c r="K299" s="19"/>
      <c r="L299" s="21">
        <f>IF(OR(F299="",G299="",H299=""),"",IFERROR(ABS(H299-F299)/ABS(F299-G299),""))</f>
        <v/>
      </c>
      <c r="M299" s="22">
        <f>IF(OR(D299="",F299="",G299="",I299=""),"",IFERROR(IF(D299="Short",(F299-I299)/(G299-F299),(I299-F299)/(F299-G299))-N(K299),""))</f>
        <v/>
      </c>
      <c r="N299" s="18"/>
      <c r="O299" s="18"/>
      <c r="P299" s="18"/>
      <c r="Q299" s="9"/>
      <c r="R299" s="21" t="e">
        <f>IF(M299="",NA(),SUM($M$5:M299))</f>
        <v>#N/A</v>
      </c>
      <c r="S299" s="21">
        <f>IF(M299="","",IF(M299&gt;0,1,0))</f>
        <v/>
      </c>
      <c r="T299" s="21">
        <f>IF(M299="","",IF(OR(Dashboard!$C$6="All",B299=Dashboard!$C$6),1,0))</f>
        <v/>
      </c>
      <c r="U299" s="21">
        <f>IF(M299="","",IF(M299&lt;=0,IF(ISNUMBER(U298),U298,0)+1,0))</f>
        <v/>
      </c>
    </row>
    <row r="300" spans="1:21">
      <c r="A300" s="17"/>
      <c r="B300" s="18"/>
      <c r="C300" s="18"/>
      <c r="D300" s="18"/>
      <c r="E300" s="18"/>
      <c r="F300" s="19"/>
      <c r="G300" s="19"/>
      <c r="H300" s="19"/>
      <c r="I300" s="19"/>
      <c r="J300" s="20"/>
      <c r="K300" s="19"/>
      <c r="L300" s="21">
        <f>IF(OR(F300="",G300="",H300=""),"",IFERROR(ABS(H300-F300)/ABS(F300-G300),""))</f>
        <v/>
      </c>
      <c r="M300" s="22">
        <f>IF(OR(D300="",F300="",G300="",I300=""),"",IFERROR(IF(D300="Short",(F300-I300)/(G300-F300),(I300-F300)/(F300-G300))-N(K300),""))</f>
        <v/>
      </c>
      <c r="N300" s="18"/>
      <c r="O300" s="18"/>
      <c r="P300" s="18"/>
      <c r="Q300" s="9"/>
      <c r="R300" s="21" t="e">
        <f>IF(M300="",NA(),SUM($M$5:M300))</f>
        <v>#N/A</v>
      </c>
      <c r="S300" s="21">
        <f>IF(M300="","",IF(M300&gt;0,1,0))</f>
        <v/>
      </c>
      <c r="T300" s="21">
        <f>IF(M300="","",IF(OR(Dashboard!$C$6="All",B300=Dashboard!$C$6),1,0))</f>
        <v/>
      </c>
      <c r="U300" s="21">
        <f>IF(M300="","",IF(M300&lt;=0,IF(ISNUMBER(U299),U299,0)+1,0))</f>
        <v/>
      </c>
    </row>
    <row r="301" spans="1:21">
      <c r="A301" s="17"/>
      <c r="B301" s="18"/>
      <c r="C301" s="18"/>
      <c r="D301" s="18"/>
      <c r="E301" s="18"/>
      <c r="F301" s="19"/>
      <c r="G301" s="19"/>
      <c r="H301" s="19"/>
      <c r="I301" s="19"/>
      <c r="J301" s="20"/>
      <c r="K301" s="19"/>
      <c r="L301" s="21">
        <f>IF(OR(F301="",G301="",H301=""),"",IFERROR(ABS(H301-F301)/ABS(F301-G301),""))</f>
        <v/>
      </c>
      <c r="M301" s="22">
        <f>IF(OR(D301="",F301="",G301="",I301=""),"",IFERROR(IF(D301="Short",(F301-I301)/(G301-F301),(I301-F301)/(F301-G301))-N(K301),""))</f>
        <v/>
      </c>
      <c r="N301" s="18"/>
      <c r="O301" s="18"/>
      <c r="P301" s="18"/>
      <c r="Q301" s="9"/>
      <c r="R301" s="21" t="e">
        <f>IF(M301="",NA(),SUM($M$5:M301))</f>
        <v>#N/A</v>
      </c>
      <c r="S301" s="21">
        <f>IF(M301="","",IF(M301&gt;0,1,0))</f>
        <v/>
      </c>
      <c r="T301" s="21">
        <f>IF(M301="","",IF(OR(Dashboard!$C$6="All",B301=Dashboard!$C$6),1,0))</f>
        <v/>
      </c>
      <c r="U301" s="21">
        <f>IF(M301="","",IF(M301&lt;=0,IF(ISNUMBER(U300),U300,0)+1,0))</f>
        <v/>
      </c>
    </row>
    <row r="302" spans="1:21">
      <c r="A302" s="17"/>
      <c r="B302" s="18"/>
      <c r="C302" s="18"/>
      <c r="D302" s="18"/>
      <c r="E302" s="18"/>
      <c r="F302" s="19"/>
      <c r="G302" s="19"/>
      <c r="H302" s="19"/>
      <c r="I302" s="19"/>
      <c r="J302" s="20"/>
      <c r="K302" s="19"/>
      <c r="L302" s="21">
        <f>IF(OR(F302="",G302="",H302=""),"",IFERROR(ABS(H302-F302)/ABS(F302-G302),""))</f>
        <v/>
      </c>
      <c r="M302" s="22">
        <f>IF(OR(D302="",F302="",G302="",I302=""),"",IFERROR(IF(D302="Short",(F302-I302)/(G302-F302),(I302-F302)/(F302-G302))-N(K302),""))</f>
        <v/>
      </c>
      <c r="N302" s="18"/>
      <c r="O302" s="18"/>
      <c r="P302" s="18"/>
      <c r="Q302" s="9"/>
      <c r="R302" s="21" t="e">
        <f>IF(M302="",NA(),SUM($M$5:M302))</f>
        <v>#N/A</v>
      </c>
      <c r="S302" s="21">
        <f>IF(M302="","",IF(M302&gt;0,1,0))</f>
        <v/>
      </c>
      <c r="T302" s="21">
        <f>IF(M302="","",IF(OR(Dashboard!$C$6="All",B302=Dashboard!$C$6),1,0))</f>
        <v/>
      </c>
      <c r="U302" s="21">
        <f>IF(M302="","",IF(M302&lt;=0,IF(ISNUMBER(U301),U301,0)+1,0))</f>
        <v/>
      </c>
    </row>
    <row r="303" spans="1:21">
      <c r="A303" s="17"/>
      <c r="B303" s="18"/>
      <c r="C303" s="18"/>
      <c r="D303" s="18"/>
      <c r="E303" s="18"/>
      <c r="F303" s="19"/>
      <c r="G303" s="19"/>
      <c r="H303" s="19"/>
      <c r="I303" s="19"/>
      <c r="J303" s="20"/>
      <c r="K303" s="19"/>
      <c r="L303" s="21">
        <f>IF(OR(F303="",G303="",H303=""),"",IFERROR(ABS(H303-F303)/ABS(F303-G303),""))</f>
        <v/>
      </c>
      <c r="M303" s="22">
        <f>IF(OR(D303="",F303="",G303="",I303=""),"",IFERROR(IF(D303="Short",(F303-I303)/(G303-F303),(I303-F303)/(F303-G303))-N(K303),""))</f>
        <v/>
      </c>
      <c r="N303" s="18"/>
      <c r="O303" s="18"/>
      <c r="P303" s="18"/>
      <c r="Q303" s="9"/>
      <c r="R303" s="21" t="e">
        <f>IF(M303="",NA(),SUM($M$5:M303))</f>
        <v>#N/A</v>
      </c>
      <c r="S303" s="21">
        <f>IF(M303="","",IF(M303&gt;0,1,0))</f>
        <v/>
      </c>
      <c r="T303" s="21">
        <f>IF(M303="","",IF(OR(Dashboard!$C$6="All",B303=Dashboard!$C$6),1,0))</f>
        <v/>
      </c>
      <c r="U303" s="21">
        <f>IF(M303="","",IF(M303&lt;=0,IF(ISNUMBER(U302),U302,0)+1,0))</f>
        <v/>
      </c>
    </row>
    <row r="304" spans="1:21">
      <c r="A304" s="17"/>
      <c r="B304" s="18"/>
      <c r="C304" s="18"/>
      <c r="D304" s="18"/>
      <c r="E304" s="18"/>
      <c r="F304" s="19"/>
      <c r="G304" s="19"/>
      <c r="H304" s="19"/>
      <c r="I304" s="19"/>
      <c r="J304" s="20"/>
      <c r="K304" s="19"/>
      <c r="L304" s="21">
        <f>IF(OR(F304="",G304="",H304=""),"",IFERROR(ABS(H304-F304)/ABS(F304-G304),""))</f>
        <v/>
      </c>
      <c r="M304" s="22">
        <f>IF(OR(D304="",F304="",G304="",I304=""),"",IFERROR(IF(D304="Short",(F304-I304)/(G304-F304),(I304-F304)/(F304-G304))-N(K304),""))</f>
        <v/>
      </c>
      <c r="N304" s="18"/>
      <c r="O304" s="18"/>
      <c r="P304" s="18"/>
      <c r="Q304" s="9"/>
      <c r="R304" s="21" t="e">
        <f>IF(M304="",NA(),SUM($M$5:M304))</f>
        <v>#N/A</v>
      </c>
      <c r="S304" s="21">
        <f>IF(M304="","",IF(M304&gt;0,1,0))</f>
        <v/>
      </c>
      <c r="T304" s="21">
        <f>IF(M304="","",IF(OR(Dashboard!$C$6="All",B304=Dashboard!$C$6),1,0))</f>
        <v/>
      </c>
      <c r="U304" s="21">
        <f>IF(M304="","",IF(M304&lt;=0,IF(ISNUMBER(U303),U303,0)+1,0))</f>
        <v/>
      </c>
    </row>
    <row r="305" spans="1:21">
      <c r="A305" s="17"/>
      <c r="B305" s="18"/>
      <c r="C305" s="18"/>
      <c r="D305" s="18"/>
      <c r="E305" s="18"/>
      <c r="F305" s="19"/>
      <c r="G305" s="19"/>
      <c r="H305" s="19"/>
      <c r="I305" s="19"/>
      <c r="J305" s="20"/>
      <c r="K305" s="19"/>
      <c r="L305" s="21">
        <f>IF(OR(F305="",G305="",H305=""),"",IFERROR(ABS(H305-F305)/ABS(F305-G305),""))</f>
        <v/>
      </c>
      <c r="M305" s="22">
        <f>IF(OR(D305="",F305="",G305="",I305=""),"",IFERROR(IF(D305="Short",(F305-I305)/(G305-F305),(I305-F305)/(F305-G305))-N(K305),""))</f>
        <v/>
      </c>
      <c r="N305" s="18"/>
      <c r="O305" s="18"/>
      <c r="P305" s="18"/>
      <c r="Q305" s="9"/>
      <c r="R305" s="21" t="e">
        <f>IF(M305="",NA(),SUM($M$5:M305))</f>
        <v>#N/A</v>
      </c>
      <c r="S305" s="21">
        <f>IF(M305="","",IF(M305&gt;0,1,0))</f>
        <v/>
      </c>
      <c r="T305" s="21">
        <f>IF(M305="","",IF(OR(Dashboard!$C$6="All",B305=Dashboard!$C$6),1,0))</f>
        <v/>
      </c>
      <c r="U305" s="21">
        <f>IF(M305="","",IF(M305&lt;=0,IF(ISNUMBER(U304),U304,0)+1,0))</f>
        <v/>
      </c>
    </row>
    <row r="306" spans="1:21">
      <c r="A306" s="17"/>
      <c r="B306" s="18"/>
      <c r="C306" s="18"/>
      <c r="D306" s="18"/>
      <c r="E306" s="18"/>
      <c r="F306" s="19"/>
      <c r="G306" s="19"/>
      <c r="H306" s="19"/>
      <c r="I306" s="19"/>
      <c r="J306" s="20"/>
      <c r="K306" s="19"/>
      <c r="L306" s="21">
        <f>IF(OR(F306="",G306="",H306=""),"",IFERROR(ABS(H306-F306)/ABS(F306-G306),""))</f>
        <v/>
      </c>
      <c r="M306" s="22">
        <f>IF(OR(D306="",F306="",G306="",I306=""),"",IFERROR(IF(D306="Short",(F306-I306)/(G306-F306),(I306-F306)/(F306-G306))-N(K306),""))</f>
        <v/>
      </c>
      <c r="N306" s="18"/>
      <c r="O306" s="18"/>
      <c r="P306" s="18"/>
      <c r="Q306" s="9"/>
      <c r="R306" s="21" t="e">
        <f>IF(M306="",NA(),SUM($M$5:M306))</f>
        <v>#N/A</v>
      </c>
      <c r="S306" s="21">
        <f>IF(M306="","",IF(M306&gt;0,1,0))</f>
        <v/>
      </c>
      <c r="T306" s="21">
        <f>IF(M306="","",IF(OR(Dashboard!$C$6="All",B306=Dashboard!$C$6),1,0))</f>
        <v/>
      </c>
      <c r="U306" s="21">
        <f>IF(M306="","",IF(M306&lt;=0,IF(ISNUMBER(U305),U305,0)+1,0))</f>
        <v/>
      </c>
    </row>
    <row r="307" spans="1:21">
      <c r="A307" s="17"/>
      <c r="B307" s="18"/>
      <c r="C307" s="18"/>
      <c r="D307" s="18"/>
      <c r="E307" s="18"/>
      <c r="F307" s="19"/>
      <c r="G307" s="19"/>
      <c r="H307" s="19"/>
      <c r="I307" s="19"/>
      <c r="J307" s="20"/>
      <c r="K307" s="19"/>
      <c r="L307" s="21">
        <f>IF(OR(F307="",G307="",H307=""),"",IFERROR(ABS(H307-F307)/ABS(F307-G307),""))</f>
        <v/>
      </c>
      <c r="M307" s="22">
        <f>IF(OR(D307="",F307="",G307="",I307=""),"",IFERROR(IF(D307="Short",(F307-I307)/(G307-F307),(I307-F307)/(F307-G307))-N(K307),""))</f>
        <v/>
      </c>
      <c r="N307" s="18"/>
      <c r="O307" s="18"/>
      <c r="P307" s="18"/>
      <c r="Q307" s="9"/>
      <c r="R307" s="21" t="e">
        <f>IF(M307="",NA(),SUM($M$5:M307))</f>
        <v>#N/A</v>
      </c>
      <c r="S307" s="21">
        <f>IF(M307="","",IF(M307&gt;0,1,0))</f>
        <v/>
      </c>
      <c r="T307" s="21">
        <f>IF(M307="","",IF(OR(Dashboard!$C$6="All",B307=Dashboard!$C$6),1,0))</f>
        <v/>
      </c>
      <c r="U307" s="21">
        <f>IF(M307="","",IF(M307&lt;=0,IF(ISNUMBER(U306),U306,0)+1,0))</f>
        <v/>
      </c>
    </row>
    <row r="308" spans="1:21">
      <c r="A308" s="17"/>
      <c r="B308" s="18"/>
      <c r="C308" s="18"/>
      <c r="D308" s="18"/>
      <c r="E308" s="18"/>
      <c r="F308" s="19"/>
      <c r="G308" s="19"/>
      <c r="H308" s="19"/>
      <c r="I308" s="19"/>
      <c r="J308" s="20"/>
      <c r="K308" s="19"/>
      <c r="L308" s="21">
        <f>IF(OR(F308="",G308="",H308=""),"",IFERROR(ABS(H308-F308)/ABS(F308-G308),""))</f>
        <v/>
      </c>
      <c r="M308" s="22">
        <f>IF(OR(D308="",F308="",G308="",I308=""),"",IFERROR(IF(D308="Short",(F308-I308)/(G308-F308),(I308-F308)/(F308-G308))-N(K308),""))</f>
        <v/>
      </c>
      <c r="N308" s="18"/>
      <c r="O308" s="18"/>
      <c r="P308" s="18"/>
      <c r="Q308" s="9"/>
      <c r="R308" s="21" t="e">
        <f>IF(M308="",NA(),SUM($M$5:M308))</f>
        <v>#N/A</v>
      </c>
      <c r="S308" s="21">
        <f>IF(M308="","",IF(M308&gt;0,1,0))</f>
        <v/>
      </c>
      <c r="T308" s="21">
        <f>IF(M308="","",IF(OR(Dashboard!$C$6="All",B308=Dashboard!$C$6),1,0))</f>
        <v/>
      </c>
      <c r="U308" s="21">
        <f>IF(M308="","",IF(M308&lt;=0,IF(ISNUMBER(U307),U307,0)+1,0))</f>
        <v/>
      </c>
    </row>
    <row r="309" spans="1:21">
      <c r="A309" s="17"/>
      <c r="B309" s="18"/>
      <c r="C309" s="18"/>
      <c r="D309" s="18"/>
      <c r="E309" s="18"/>
      <c r="F309" s="19"/>
      <c r="G309" s="19"/>
      <c r="H309" s="19"/>
      <c r="I309" s="19"/>
      <c r="J309" s="20"/>
      <c r="K309" s="19"/>
      <c r="L309" s="21">
        <f>IF(OR(F309="",G309="",H309=""),"",IFERROR(ABS(H309-F309)/ABS(F309-G309),""))</f>
        <v/>
      </c>
      <c r="M309" s="22">
        <f>IF(OR(D309="",F309="",G309="",I309=""),"",IFERROR(IF(D309="Short",(F309-I309)/(G309-F309),(I309-F309)/(F309-G309))-N(K309),""))</f>
        <v/>
      </c>
      <c r="N309" s="18"/>
      <c r="O309" s="18"/>
      <c r="P309" s="18"/>
      <c r="Q309" s="9"/>
      <c r="R309" s="21" t="e">
        <f>IF(M309="",NA(),SUM($M$5:M309))</f>
        <v>#N/A</v>
      </c>
      <c r="S309" s="21">
        <f>IF(M309="","",IF(M309&gt;0,1,0))</f>
        <v/>
      </c>
      <c r="T309" s="21">
        <f>IF(M309="","",IF(OR(Dashboard!$C$6="All",B309=Dashboard!$C$6),1,0))</f>
        <v/>
      </c>
      <c r="U309" s="21">
        <f>IF(M309="","",IF(M309&lt;=0,IF(ISNUMBER(U308),U308,0)+1,0))</f>
        <v/>
      </c>
    </row>
    <row r="310" spans="1:21">
      <c r="A310" s="17"/>
      <c r="B310" s="18"/>
      <c r="C310" s="18"/>
      <c r="D310" s="18"/>
      <c r="E310" s="18"/>
      <c r="F310" s="19"/>
      <c r="G310" s="19"/>
      <c r="H310" s="19"/>
      <c r="I310" s="19"/>
      <c r="J310" s="20"/>
      <c r="K310" s="19"/>
      <c r="L310" s="21">
        <f>IF(OR(F310="",G310="",H310=""),"",IFERROR(ABS(H310-F310)/ABS(F310-G310),""))</f>
        <v/>
      </c>
      <c r="M310" s="22">
        <f>IF(OR(D310="",F310="",G310="",I310=""),"",IFERROR(IF(D310="Short",(F310-I310)/(G310-F310),(I310-F310)/(F310-G310))-N(K310),""))</f>
        <v/>
      </c>
      <c r="N310" s="18"/>
      <c r="O310" s="18"/>
      <c r="P310" s="18"/>
      <c r="Q310" s="9"/>
      <c r="R310" s="21" t="e">
        <f>IF(M310="",NA(),SUM($M$5:M310))</f>
        <v>#N/A</v>
      </c>
      <c r="S310" s="21">
        <f>IF(M310="","",IF(M310&gt;0,1,0))</f>
        <v/>
      </c>
      <c r="T310" s="21">
        <f>IF(M310="","",IF(OR(Dashboard!$C$6="All",B310=Dashboard!$C$6),1,0))</f>
        <v/>
      </c>
      <c r="U310" s="21">
        <f>IF(M310="","",IF(M310&lt;=0,IF(ISNUMBER(U309),U309,0)+1,0))</f>
        <v/>
      </c>
    </row>
    <row r="311" spans="1:21">
      <c r="A311" s="17"/>
      <c r="B311" s="18"/>
      <c r="C311" s="18"/>
      <c r="D311" s="18"/>
      <c r="E311" s="18"/>
      <c r="F311" s="19"/>
      <c r="G311" s="19"/>
      <c r="H311" s="19"/>
      <c r="I311" s="19"/>
      <c r="J311" s="20"/>
      <c r="K311" s="19"/>
      <c r="L311" s="21">
        <f>IF(OR(F311="",G311="",H311=""),"",IFERROR(ABS(H311-F311)/ABS(F311-G311),""))</f>
        <v/>
      </c>
      <c r="M311" s="22">
        <f>IF(OR(D311="",F311="",G311="",I311=""),"",IFERROR(IF(D311="Short",(F311-I311)/(G311-F311),(I311-F311)/(F311-G311))-N(K311),""))</f>
        <v/>
      </c>
      <c r="N311" s="18"/>
      <c r="O311" s="18"/>
      <c r="P311" s="18"/>
      <c r="Q311" s="9"/>
      <c r="R311" s="21" t="e">
        <f>IF(M311="",NA(),SUM($M$5:M311))</f>
        <v>#N/A</v>
      </c>
      <c r="S311" s="21">
        <f>IF(M311="","",IF(M311&gt;0,1,0))</f>
        <v/>
      </c>
      <c r="T311" s="21">
        <f>IF(M311="","",IF(OR(Dashboard!$C$6="All",B311=Dashboard!$C$6),1,0))</f>
        <v/>
      </c>
      <c r="U311" s="21">
        <f>IF(M311="","",IF(M311&lt;=0,IF(ISNUMBER(U310),U310,0)+1,0))</f>
        <v/>
      </c>
    </row>
    <row r="312" spans="1:21">
      <c r="A312" s="17"/>
      <c r="B312" s="18"/>
      <c r="C312" s="18"/>
      <c r="D312" s="18"/>
      <c r="E312" s="18"/>
      <c r="F312" s="19"/>
      <c r="G312" s="19"/>
      <c r="H312" s="19"/>
      <c r="I312" s="19"/>
      <c r="J312" s="20"/>
      <c r="K312" s="19"/>
      <c r="L312" s="21">
        <f>IF(OR(F312="",G312="",H312=""),"",IFERROR(ABS(H312-F312)/ABS(F312-G312),""))</f>
        <v/>
      </c>
      <c r="M312" s="22">
        <f>IF(OR(D312="",F312="",G312="",I312=""),"",IFERROR(IF(D312="Short",(F312-I312)/(G312-F312),(I312-F312)/(F312-G312))-N(K312),""))</f>
        <v/>
      </c>
      <c r="N312" s="18"/>
      <c r="O312" s="18"/>
      <c r="P312" s="18"/>
      <c r="Q312" s="9"/>
      <c r="R312" s="21" t="e">
        <f>IF(M312="",NA(),SUM($M$5:M312))</f>
        <v>#N/A</v>
      </c>
      <c r="S312" s="21">
        <f>IF(M312="","",IF(M312&gt;0,1,0))</f>
        <v/>
      </c>
      <c r="T312" s="21">
        <f>IF(M312="","",IF(OR(Dashboard!$C$6="All",B312=Dashboard!$C$6),1,0))</f>
        <v/>
      </c>
      <c r="U312" s="21">
        <f>IF(M312="","",IF(M312&lt;=0,IF(ISNUMBER(U311),U311,0)+1,0))</f>
        <v/>
      </c>
    </row>
    <row r="313" spans="1:21">
      <c r="A313" s="17"/>
      <c r="B313" s="18"/>
      <c r="C313" s="18"/>
      <c r="D313" s="18"/>
      <c r="E313" s="18"/>
      <c r="F313" s="19"/>
      <c r="G313" s="19"/>
      <c r="H313" s="19"/>
      <c r="I313" s="19"/>
      <c r="J313" s="20"/>
      <c r="K313" s="19"/>
      <c r="L313" s="21">
        <f>IF(OR(F313="",G313="",H313=""),"",IFERROR(ABS(H313-F313)/ABS(F313-G313),""))</f>
        <v/>
      </c>
      <c r="M313" s="22">
        <f>IF(OR(D313="",F313="",G313="",I313=""),"",IFERROR(IF(D313="Short",(F313-I313)/(G313-F313),(I313-F313)/(F313-G313))-N(K313),""))</f>
        <v/>
      </c>
      <c r="N313" s="18"/>
      <c r="O313" s="18"/>
      <c r="P313" s="18"/>
      <c r="Q313" s="9"/>
      <c r="R313" s="21" t="e">
        <f>IF(M313="",NA(),SUM($M$5:M313))</f>
        <v>#N/A</v>
      </c>
      <c r="S313" s="21">
        <f>IF(M313="","",IF(M313&gt;0,1,0))</f>
        <v/>
      </c>
      <c r="T313" s="21">
        <f>IF(M313="","",IF(OR(Dashboard!$C$6="All",B313=Dashboard!$C$6),1,0))</f>
        <v/>
      </c>
      <c r="U313" s="21">
        <f>IF(M313="","",IF(M313&lt;=0,IF(ISNUMBER(U312),U312,0)+1,0))</f>
        <v/>
      </c>
    </row>
    <row r="314" spans="1:21">
      <c r="A314" s="17"/>
      <c r="B314" s="18"/>
      <c r="C314" s="18"/>
      <c r="D314" s="18"/>
      <c r="E314" s="18"/>
      <c r="F314" s="19"/>
      <c r="G314" s="19"/>
      <c r="H314" s="19"/>
      <c r="I314" s="19"/>
      <c r="J314" s="20"/>
      <c r="K314" s="19"/>
      <c r="L314" s="21">
        <f>IF(OR(F314="",G314="",H314=""),"",IFERROR(ABS(H314-F314)/ABS(F314-G314),""))</f>
        <v/>
      </c>
      <c r="M314" s="22">
        <f>IF(OR(D314="",F314="",G314="",I314=""),"",IFERROR(IF(D314="Short",(F314-I314)/(G314-F314),(I314-F314)/(F314-G314))-N(K314),""))</f>
        <v/>
      </c>
      <c r="N314" s="18"/>
      <c r="O314" s="18"/>
      <c r="P314" s="18"/>
      <c r="Q314" s="9"/>
      <c r="R314" s="21" t="e">
        <f>IF(M314="",NA(),SUM($M$5:M314))</f>
        <v>#N/A</v>
      </c>
      <c r="S314" s="21">
        <f>IF(M314="","",IF(M314&gt;0,1,0))</f>
        <v/>
      </c>
      <c r="T314" s="21">
        <f>IF(M314="","",IF(OR(Dashboard!$C$6="All",B314=Dashboard!$C$6),1,0))</f>
        <v/>
      </c>
      <c r="U314" s="21">
        <f>IF(M314="","",IF(M314&lt;=0,IF(ISNUMBER(U313),U313,0)+1,0))</f>
        <v/>
      </c>
    </row>
    <row r="315" spans="1:21">
      <c r="A315" s="17"/>
      <c r="B315" s="18"/>
      <c r="C315" s="18"/>
      <c r="D315" s="18"/>
      <c r="E315" s="18"/>
      <c r="F315" s="19"/>
      <c r="G315" s="19"/>
      <c r="H315" s="19"/>
      <c r="I315" s="19"/>
      <c r="J315" s="20"/>
      <c r="K315" s="19"/>
      <c r="L315" s="21">
        <f>IF(OR(F315="",G315="",H315=""),"",IFERROR(ABS(H315-F315)/ABS(F315-G315),""))</f>
        <v/>
      </c>
      <c r="M315" s="22">
        <f>IF(OR(D315="",F315="",G315="",I315=""),"",IFERROR(IF(D315="Short",(F315-I315)/(G315-F315),(I315-F315)/(F315-G315))-N(K315),""))</f>
        <v/>
      </c>
      <c r="N315" s="18"/>
      <c r="O315" s="18"/>
      <c r="P315" s="18"/>
      <c r="Q315" s="9"/>
      <c r="R315" s="21" t="e">
        <f>IF(M315="",NA(),SUM($M$5:M315))</f>
        <v>#N/A</v>
      </c>
      <c r="S315" s="21">
        <f>IF(M315="","",IF(M315&gt;0,1,0))</f>
        <v/>
      </c>
      <c r="T315" s="21">
        <f>IF(M315="","",IF(OR(Dashboard!$C$6="All",B315=Dashboard!$C$6),1,0))</f>
        <v/>
      </c>
      <c r="U315" s="21">
        <f>IF(M315="","",IF(M315&lt;=0,IF(ISNUMBER(U314),U314,0)+1,0))</f>
        <v/>
      </c>
    </row>
    <row r="316" spans="1:21">
      <c r="A316" s="17"/>
      <c r="B316" s="18"/>
      <c r="C316" s="18"/>
      <c r="D316" s="18"/>
      <c r="E316" s="18"/>
      <c r="F316" s="19"/>
      <c r="G316" s="19"/>
      <c r="H316" s="19"/>
      <c r="I316" s="19"/>
      <c r="J316" s="20"/>
      <c r="K316" s="19"/>
      <c r="L316" s="21">
        <f>IF(OR(F316="",G316="",H316=""),"",IFERROR(ABS(H316-F316)/ABS(F316-G316),""))</f>
        <v/>
      </c>
      <c r="M316" s="22">
        <f>IF(OR(D316="",F316="",G316="",I316=""),"",IFERROR(IF(D316="Short",(F316-I316)/(G316-F316),(I316-F316)/(F316-G316))-N(K316),""))</f>
        <v/>
      </c>
      <c r="N316" s="18"/>
      <c r="O316" s="18"/>
      <c r="P316" s="18"/>
      <c r="Q316" s="9"/>
      <c r="R316" s="21" t="e">
        <f>IF(M316="",NA(),SUM($M$5:M316))</f>
        <v>#N/A</v>
      </c>
      <c r="S316" s="21">
        <f>IF(M316="","",IF(M316&gt;0,1,0))</f>
        <v/>
      </c>
      <c r="T316" s="21">
        <f>IF(M316="","",IF(OR(Dashboard!$C$6="All",B316=Dashboard!$C$6),1,0))</f>
        <v/>
      </c>
      <c r="U316" s="21">
        <f>IF(M316="","",IF(M316&lt;=0,IF(ISNUMBER(U315),U315,0)+1,0))</f>
        <v/>
      </c>
    </row>
    <row r="317" spans="1:21">
      <c r="A317" s="17"/>
      <c r="B317" s="18"/>
      <c r="C317" s="18"/>
      <c r="D317" s="18"/>
      <c r="E317" s="18"/>
      <c r="F317" s="19"/>
      <c r="G317" s="19"/>
      <c r="H317" s="19"/>
      <c r="I317" s="19"/>
      <c r="J317" s="20"/>
      <c r="K317" s="19"/>
      <c r="L317" s="21">
        <f>IF(OR(F317="",G317="",H317=""),"",IFERROR(ABS(H317-F317)/ABS(F317-G317),""))</f>
        <v/>
      </c>
      <c r="M317" s="22">
        <f>IF(OR(D317="",F317="",G317="",I317=""),"",IFERROR(IF(D317="Short",(F317-I317)/(G317-F317),(I317-F317)/(F317-G317))-N(K317),""))</f>
        <v/>
      </c>
      <c r="N317" s="18"/>
      <c r="O317" s="18"/>
      <c r="P317" s="18"/>
      <c r="Q317" s="9"/>
      <c r="R317" s="21" t="e">
        <f>IF(M317="",NA(),SUM($M$5:M317))</f>
        <v>#N/A</v>
      </c>
      <c r="S317" s="21">
        <f>IF(M317="","",IF(M317&gt;0,1,0))</f>
        <v/>
      </c>
      <c r="T317" s="21">
        <f>IF(M317="","",IF(OR(Dashboard!$C$6="All",B317=Dashboard!$C$6),1,0))</f>
        <v/>
      </c>
      <c r="U317" s="21">
        <f>IF(M317="","",IF(M317&lt;=0,IF(ISNUMBER(U316),U316,0)+1,0))</f>
        <v/>
      </c>
    </row>
    <row r="318" spans="1:21">
      <c r="A318" s="17"/>
      <c r="B318" s="18"/>
      <c r="C318" s="18"/>
      <c r="D318" s="18"/>
      <c r="E318" s="18"/>
      <c r="F318" s="19"/>
      <c r="G318" s="19"/>
      <c r="H318" s="19"/>
      <c r="I318" s="19"/>
      <c r="J318" s="20"/>
      <c r="K318" s="19"/>
      <c r="L318" s="21">
        <f>IF(OR(F318="",G318="",H318=""),"",IFERROR(ABS(H318-F318)/ABS(F318-G318),""))</f>
        <v/>
      </c>
      <c r="M318" s="22">
        <f>IF(OR(D318="",F318="",G318="",I318=""),"",IFERROR(IF(D318="Short",(F318-I318)/(G318-F318),(I318-F318)/(F318-G318))-N(K318),""))</f>
        <v/>
      </c>
      <c r="N318" s="18"/>
      <c r="O318" s="18"/>
      <c r="P318" s="18"/>
      <c r="Q318" s="9"/>
      <c r="R318" s="21" t="e">
        <f>IF(M318="",NA(),SUM($M$5:M318))</f>
        <v>#N/A</v>
      </c>
      <c r="S318" s="21">
        <f>IF(M318="","",IF(M318&gt;0,1,0))</f>
        <v/>
      </c>
      <c r="T318" s="21">
        <f>IF(M318="","",IF(OR(Dashboard!$C$6="All",B318=Dashboard!$C$6),1,0))</f>
        <v/>
      </c>
      <c r="U318" s="21">
        <f>IF(M318="","",IF(M318&lt;=0,IF(ISNUMBER(U317),U317,0)+1,0))</f>
        <v/>
      </c>
    </row>
    <row r="319" spans="1:21">
      <c r="A319" s="17"/>
      <c r="B319" s="18"/>
      <c r="C319" s="18"/>
      <c r="D319" s="18"/>
      <c r="E319" s="18"/>
      <c r="F319" s="19"/>
      <c r="G319" s="19"/>
      <c r="H319" s="19"/>
      <c r="I319" s="19"/>
      <c r="J319" s="20"/>
      <c r="K319" s="19"/>
      <c r="L319" s="21">
        <f>IF(OR(F319="",G319="",H319=""),"",IFERROR(ABS(H319-F319)/ABS(F319-G319),""))</f>
        <v/>
      </c>
      <c r="M319" s="22">
        <f>IF(OR(D319="",F319="",G319="",I319=""),"",IFERROR(IF(D319="Short",(F319-I319)/(G319-F319),(I319-F319)/(F319-G319))-N(K319),""))</f>
        <v/>
      </c>
      <c r="N319" s="18"/>
      <c r="O319" s="18"/>
      <c r="P319" s="18"/>
      <c r="Q319" s="9"/>
      <c r="R319" s="21" t="e">
        <f>IF(M319="",NA(),SUM($M$5:M319))</f>
        <v>#N/A</v>
      </c>
      <c r="S319" s="21">
        <f>IF(M319="","",IF(M319&gt;0,1,0))</f>
        <v/>
      </c>
      <c r="T319" s="21">
        <f>IF(M319="","",IF(OR(Dashboard!$C$6="All",B319=Dashboard!$C$6),1,0))</f>
        <v/>
      </c>
      <c r="U319" s="21">
        <f>IF(M319="","",IF(M319&lt;=0,IF(ISNUMBER(U318),U318,0)+1,0))</f>
        <v/>
      </c>
    </row>
    <row r="320" spans="1:21">
      <c r="A320" s="17"/>
      <c r="B320" s="18"/>
      <c r="C320" s="18"/>
      <c r="D320" s="18"/>
      <c r="E320" s="18"/>
      <c r="F320" s="19"/>
      <c r="G320" s="19"/>
      <c r="H320" s="19"/>
      <c r="I320" s="19"/>
      <c r="J320" s="20"/>
      <c r="K320" s="19"/>
      <c r="L320" s="21">
        <f>IF(OR(F320="",G320="",H320=""),"",IFERROR(ABS(H320-F320)/ABS(F320-G320),""))</f>
        <v/>
      </c>
      <c r="M320" s="22">
        <f>IF(OR(D320="",F320="",G320="",I320=""),"",IFERROR(IF(D320="Short",(F320-I320)/(G320-F320),(I320-F320)/(F320-G320))-N(K320),""))</f>
        <v/>
      </c>
      <c r="N320" s="18"/>
      <c r="O320" s="18"/>
      <c r="P320" s="18"/>
      <c r="Q320" s="9"/>
      <c r="R320" s="21" t="e">
        <f>IF(M320="",NA(),SUM($M$5:M320))</f>
        <v>#N/A</v>
      </c>
      <c r="S320" s="21">
        <f>IF(M320="","",IF(M320&gt;0,1,0))</f>
        <v/>
      </c>
      <c r="T320" s="21">
        <f>IF(M320="","",IF(OR(Dashboard!$C$6="All",B320=Dashboard!$C$6),1,0))</f>
        <v/>
      </c>
      <c r="U320" s="21">
        <f>IF(M320="","",IF(M320&lt;=0,IF(ISNUMBER(U319),U319,0)+1,0))</f>
        <v/>
      </c>
    </row>
    <row r="321" spans="1:21">
      <c r="A321" s="17"/>
      <c r="B321" s="18"/>
      <c r="C321" s="18"/>
      <c r="D321" s="18"/>
      <c r="E321" s="18"/>
      <c r="F321" s="19"/>
      <c r="G321" s="19"/>
      <c r="H321" s="19"/>
      <c r="I321" s="19"/>
      <c r="J321" s="20"/>
      <c r="K321" s="19"/>
      <c r="L321" s="21">
        <f>IF(OR(F321="",G321="",H321=""),"",IFERROR(ABS(H321-F321)/ABS(F321-G321),""))</f>
        <v/>
      </c>
      <c r="M321" s="22">
        <f>IF(OR(D321="",F321="",G321="",I321=""),"",IFERROR(IF(D321="Short",(F321-I321)/(G321-F321),(I321-F321)/(F321-G321))-N(K321),""))</f>
        <v/>
      </c>
      <c r="N321" s="18"/>
      <c r="O321" s="18"/>
      <c r="P321" s="18"/>
      <c r="Q321" s="9"/>
      <c r="R321" s="21" t="e">
        <f>IF(M321="",NA(),SUM($M$5:M321))</f>
        <v>#N/A</v>
      </c>
      <c r="S321" s="21">
        <f>IF(M321="","",IF(M321&gt;0,1,0))</f>
        <v/>
      </c>
      <c r="T321" s="21">
        <f>IF(M321="","",IF(OR(Dashboard!$C$6="All",B321=Dashboard!$C$6),1,0))</f>
        <v/>
      </c>
      <c r="U321" s="21">
        <f>IF(M321="","",IF(M321&lt;=0,IF(ISNUMBER(U320),U320,0)+1,0))</f>
        <v/>
      </c>
    </row>
    <row r="322" spans="1:21">
      <c r="A322" s="17"/>
      <c r="B322" s="18"/>
      <c r="C322" s="18"/>
      <c r="D322" s="18"/>
      <c r="E322" s="18"/>
      <c r="F322" s="19"/>
      <c r="G322" s="19"/>
      <c r="H322" s="19"/>
      <c r="I322" s="19"/>
      <c r="J322" s="20"/>
      <c r="K322" s="19"/>
      <c r="L322" s="21">
        <f>IF(OR(F322="",G322="",H322=""),"",IFERROR(ABS(H322-F322)/ABS(F322-G322),""))</f>
        <v/>
      </c>
      <c r="M322" s="22">
        <f>IF(OR(D322="",F322="",G322="",I322=""),"",IFERROR(IF(D322="Short",(F322-I322)/(G322-F322),(I322-F322)/(F322-G322))-N(K322),""))</f>
        <v/>
      </c>
      <c r="N322" s="18"/>
      <c r="O322" s="18"/>
      <c r="P322" s="18"/>
      <c r="Q322" s="9"/>
      <c r="R322" s="21" t="e">
        <f>IF(M322="",NA(),SUM($M$5:M322))</f>
        <v>#N/A</v>
      </c>
      <c r="S322" s="21">
        <f>IF(M322="","",IF(M322&gt;0,1,0))</f>
        <v/>
      </c>
      <c r="T322" s="21">
        <f>IF(M322="","",IF(OR(Dashboard!$C$6="All",B322=Dashboard!$C$6),1,0))</f>
        <v/>
      </c>
      <c r="U322" s="21">
        <f>IF(M322="","",IF(M322&lt;=0,IF(ISNUMBER(U321),U321,0)+1,0))</f>
        <v/>
      </c>
    </row>
    <row r="323" spans="1:21">
      <c r="A323" s="17"/>
      <c r="B323" s="18"/>
      <c r="C323" s="18"/>
      <c r="D323" s="18"/>
      <c r="E323" s="18"/>
      <c r="F323" s="19"/>
      <c r="G323" s="19"/>
      <c r="H323" s="19"/>
      <c r="I323" s="19"/>
      <c r="J323" s="20"/>
      <c r="K323" s="19"/>
      <c r="L323" s="21">
        <f>IF(OR(F323="",G323="",H323=""),"",IFERROR(ABS(H323-F323)/ABS(F323-G323),""))</f>
        <v/>
      </c>
      <c r="M323" s="22">
        <f>IF(OR(D323="",F323="",G323="",I323=""),"",IFERROR(IF(D323="Short",(F323-I323)/(G323-F323),(I323-F323)/(F323-G323))-N(K323),""))</f>
        <v/>
      </c>
      <c r="N323" s="18"/>
      <c r="O323" s="18"/>
      <c r="P323" s="18"/>
      <c r="Q323" s="9"/>
      <c r="R323" s="21" t="e">
        <f>IF(M323="",NA(),SUM($M$5:M323))</f>
        <v>#N/A</v>
      </c>
      <c r="S323" s="21">
        <f>IF(M323="","",IF(M323&gt;0,1,0))</f>
        <v/>
      </c>
      <c r="T323" s="21">
        <f>IF(M323="","",IF(OR(Dashboard!$C$6="All",B323=Dashboard!$C$6),1,0))</f>
        <v/>
      </c>
      <c r="U323" s="21">
        <f>IF(M323="","",IF(M323&lt;=0,IF(ISNUMBER(U322),U322,0)+1,0))</f>
        <v/>
      </c>
    </row>
    <row r="324" spans="1:21">
      <c r="A324" s="17"/>
      <c r="B324" s="18"/>
      <c r="C324" s="18"/>
      <c r="D324" s="18"/>
      <c r="E324" s="18"/>
      <c r="F324" s="19"/>
      <c r="G324" s="19"/>
      <c r="H324" s="19"/>
      <c r="I324" s="19"/>
      <c r="J324" s="20"/>
      <c r="K324" s="19"/>
      <c r="L324" s="21">
        <f>IF(OR(F324="",G324="",H324=""),"",IFERROR(ABS(H324-F324)/ABS(F324-G324),""))</f>
        <v/>
      </c>
      <c r="M324" s="22">
        <f>IF(OR(D324="",F324="",G324="",I324=""),"",IFERROR(IF(D324="Short",(F324-I324)/(G324-F324),(I324-F324)/(F324-G324))-N(K324),""))</f>
        <v/>
      </c>
      <c r="N324" s="18"/>
      <c r="O324" s="18"/>
      <c r="P324" s="18"/>
      <c r="Q324" s="9"/>
      <c r="R324" s="21" t="e">
        <f>IF(M324="",NA(),SUM($M$5:M324))</f>
        <v>#N/A</v>
      </c>
      <c r="S324" s="21">
        <f>IF(M324="","",IF(M324&gt;0,1,0))</f>
        <v/>
      </c>
      <c r="T324" s="21">
        <f>IF(M324="","",IF(OR(Dashboard!$C$6="All",B324=Dashboard!$C$6),1,0))</f>
        <v/>
      </c>
      <c r="U324" s="21">
        <f>IF(M324="","",IF(M324&lt;=0,IF(ISNUMBER(U323),U323,0)+1,0))</f>
        <v/>
      </c>
    </row>
    <row r="325" spans="1:21">
      <c r="A325" s="17"/>
      <c r="B325" s="18"/>
      <c r="C325" s="18"/>
      <c r="D325" s="18"/>
      <c r="E325" s="18"/>
      <c r="F325" s="19"/>
      <c r="G325" s="19"/>
      <c r="H325" s="19"/>
      <c r="I325" s="19"/>
      <c r="J325" s="20"/>
      <c r="K325" s="19"/>
      <c r="L325" s="21">
        <f>IF(OR(F325="",G325="",H325=""),"",IFERROR(ABS(H325-F325)/ABS(F325-G325),""))</f>
        <v/>
      </c>
      <c r="M325" s="22">
        <f>IF(OR(D325="",F325="",G325="",I325=""),"",IFERROR(IF(D325="Short",(F325-I325)/(G325-F325),(I325-F325)/(F325-G325))-N(K325),""))</f>
        <v/>
      </c>
      <c r="N325" s="18"/>
      <c r="O325" s="18"/>
      <c r="P325" s="18"/>
      <c r="Q325" s="9"/>
      <c r="R325" s="21" t="e">
        <f>IF(M325="",NA(),SUM($M$5:M325))</f>
        <v>#N/A</v>
      </c>
      <c r="S325" s="21">
        <f>IF(M325="","",IF(M325&gt;0,1,0))</f>
        <v/>
      </c>
      <c r="T325" s="21">
        <f>IF(M325="","",IF(OR(Dashboard!$C$6="All",B325=Dashboard!$C$6),1,0))</f>
        <v/>
      </c>
      <c r="U325" s="21">
        <f>IF(M325="","",IF(M325&lt;=0,IF(ISNUMBER(U324),U324,0)+1,0))</f>
        <v/>
      </c>
    </row>
    <row r="326" spans="1:21">
      <c r="A326" s="17"/>
      <c r="B326" s="18"/>
      <c r="C326" s="18"/>
      <c r="D326" s="18"/>
      <c r="E326" s="18"/>
      <c r="F326" s="19"/>
      <c r="G326" s="19"/>
      <c r="H326" s="19"/>
      <c r="I326" s="19"/>
      <c r="J326" s="20"/>
      <c r="K326" s="19"/>
      <c r="L326" s="21">
        <f>IF(OR(F326="",G326="",H326=""),"",IFERROR(ABS(H326-F326)/ABS(F326-G326),""))</f>
        <v/>
      </c>
      <c r="M326" s="22">
        <f>IF(OR(D326="",F326="",G326="",I326=""),"",IFERROR(IF(D326="Short",(F326-I326)/(G326-F326),(I326-F326)/(F326-G326))-N(K326),""))</f>
        <v/>
      </c>
      <c r="N326" s="18"/>
      <c r="O326" s="18"/>
      <c r="P326" s="18"/>
      <c r="Q326" s="9"/>
      <c r="R326" s="21" t="e">
        <f>IF(M326="",NA(),SUM($M$5:M326))</f>
        <v>#N/A</v>
      </c>
      <c r="S326" s="21">
        <f>IF(M326="","",IF(M326&gt;0,1,0))</f>
        <v/>
      </c>
      <c r="T326" s="21">
        <f>IF(M326="","",IF(OR(Dashboard!$C$6="All",B326=Dashboard!$C$6),1,0))</f>
        <v/>
      </c>
      <c r="U326" s="21">
        <f>IF(M326="","",IF(M326&lt;=0,IF(ISNUMBER(U325),U325,0)+1,0))</f>
        <v/>
      </c>
    </row>
    <row r="327" spans="1:21">
      <c r="A327" s="17"/>
      <c r="B327" s="18"/>
      <c r="C327" s="18"/>
      <c r="D327" s="18"/>
      <c r="E327" s="18"/>
      <c r="F327" s="19"/>
      <c r="G327" s="19"/>
      <c r="H327" s="19"/>
      <c r="I327" s="19"/>
      <c r="J327" s="20"/>
      <c r="K327" s="19"/>
      <c r="L327" s="21">
        <f>IF(OR(F327="",G327="",H327=""),"",IFERROR(ABS(H327-F327)/ABS(F327-G327),""))</f>
        <v/>
      </c>
      <c r="M327" s="22">
        <f>IF(OR(D327="",F327="",G327="",I327=""),"",IFERROR(IF(D327="Short",(F327-I327)/(G327-F327),(I327-F327)/(F327-G327))-N(K327),""))</f>
        <v/>
      </c>
      <c r="N327" s="18"/>
      <c r="O327" s="18"/>
      <c r="P327" s="18"/>
      <c r="Q327" s="9"/>
      <c r="R327" s="21" t="e">
        <f>IF(M327="",NA(),SUM($M$5:M327))</f>
        <v>#N/A</v>
      </c>
      <c r="S327" s="21">
        <f>IF(M327="","",IF(M327&gt;0,1,0))</f>
        <v/>
      </c>
      <c r="T327" s="21">
        <f>IF(M327="","",IF(OR(Dashboard!$C$6="All",B327=Dashboard!$C$6),1,0))</f>
        <v/>
      </c>
      <c r="U327" s="21">
        <f>IF(M327="","",IF(M327&lt;=0,IF(ISNUMBER(U326),U326,0)+1,0))</f>
        <v/>
      </c>
    </row>
    <row r="328" spans="1:21">
      <c r="A328" s="17"/>
      <c r="B328" s="18"/>
      <c r="C328" s="18"/>
      <c r="D328" s="18"/>
      <c r="E328" s="18"/>
      <c r="F328" s="19"/>
      <c r="G328" s="19"/>
      <c r="H328" s="19"/>
      <c r="I328" s="19"/>
      <c r="J328" s="20"/>
      <c r="K328" s="19"/>
      <c r="L328" s="21">
        <f>IF(OR(F328="",G328="",H328=""),"",IFERROR(ABS(H328-F328)/ABS(F328-G328),""))</f>
        <v/>
      </c>
      <c r="M328" s="22">
        <f>IF(OR(D328="",F328="",G328="",I328=""),"",IFERROR(IF(D328="Short",(F328-I328)/(G328-F328),(I328-F328)/(F328-G328))-N(K328),""))</f>
        <v/>
      </c>
      <c r="N328" s="18"/>
      <c r="O328" s="18"/>
      <c r="P328" s="18"/>
      <c r="Q328" s="9"/>
      <c r="R328" s="21" t="e">
        <f>IF(M328="",NA(),SUM($M$5:M328))</f>
        <v>#N/A</v>
      </c>
      <c r="S328" s="21">
        <f>IF(M328="","",IF(M328&gt;0,1,0))</f>
        <v/>
      </c>
      <c r="T328" s="21">
        <f>IF(M328="","",IF(OR(Dashboard!$C$6="All",B328=Dashboard!$C$6),1,0))</f>
        <v/>
      </c>
      <c r="U328" s="21">
        <f>IF(M328="","",IF(M328&lt;=0,IF(ISNUMBER(U327),U327,0)+1,0))</f>
        <v/>
      </c>
    </row>
    <row r="329" spans="1:21">
      <c r="A329" s="17"/>
      <c r="B329" s="18"/>
      <c r="C329" s="18"/>
      <c r="D329" s="18"/>
      <c r="E329" s="18"/>
      <c r="F329" s="19"/>
      <c r="G329" s="19"/>
      <c r="H329" s="19"/>
      <c r="I329" s="19"/>
      <c r="J329" s="20"/>
      <c r="K329" s="19"/>
      <c r="L329" s="21">
        <f>IF(OR(F329="",G329="",H329=""),"",IFERROR(ABS(H329-F329)/ABS(F329-G329),""))</f>
        <v/>
      </c>
      <c r="M329" s="22">
        <f>IF(OR(D329="",F329="",G329="",I329=""),"",IFERROR(IF(D329="Short",(F329-I329)/(G329-F329),(I329-F329)/(F329-G329))-N(K329),""))</f>
        <v/>
      </c>
      <c r="N329" s="18"/>
      <c r="O329" s="18"/>
      <c r="P329" s="18"/>
      <c r="Q329" s="9"/>
      <c r="R329" s="21" t="e">
        <f>IF(M329="",NA(),SUM($M$5:M329))</f>
        <v>#N/A</v>
      </c>
      <c r="S329" s="21">
        <f>IF(M329="","",IF(M329&gt;0,1,0))</f>
        <v/>
      </c>
      <c r="T329" s="21">
        <f>IF(M329="","",IF(OR(Dashboard!$C$6="All",B329=Dashboard!$C$6),1,0))</f>
        <v/>
      </c>
      <c r="U329" s="21">
        <f>IF(M329="","",IF(M329&lt;=0,IF(ISNUMBER(U328),U328,0)+1,0))</f>
        <v/>
      </c>
    </row>
    <row r="330" spans="1:21">
      <c r="A330" s="17"/>
      <c r="B330" s="18"/>
      <c r="C330" s="18"/>
      <c r="D330" s="18"/>
      <c r="E330" s="18"/>
      <c r="F330" s="19"/>
      <c r="G330" s="19"/>
      <c r="H330" s="19"/>
      <c r="I330" s="19"/>
      <c r="J330" s="20"/>
      <c r="K330" s="19"/>
      <c r="L330" s="21">
        <f>IF(OR(F330="",G330="",H330=""),"",IFERROR(ABS(H330-F330)/ABS(F330-G330),""))</f>
        <v/>
      </c>
      <c r="M330" s="22">
        <f>IF(OR(D330="",F330="",G330="",I330=""),"",IFERROR(IF(D330="Short",(F330-I330)/(G330-F330),(I330-F330)/(F330-G330))-N(K330),""))</f>
        <v/>
      </c>
      <c r="N330" s="18"/>
      <c r="O330" s="18"/>
      <c r="P330" s="18"/>
      <c r="Q330" s="9"/>
      <c r="R330" s="21" t="e">
        <f>IF(M330="",NA(),SUM($M$5:M330))</f>
        <v>#N/A</v>
      </c>
      <c r="S330" s="21">
        <f>IF(M330="","",IF(M330&gt;0,1,0))</f>
        <v/>
      </c>
      <c r="T330" s="21">
        <f>IF(M330="","",IF(OR(Dashboard!$C$6="All",B330=Dashboard!$C$6),1,0))</f>
        <v/>
      </c>
      <c r="U330" s="21">
        <f>IF(M330="","",IF(M330&lt;=0,IF(ISNUMBER(U329),U329,0)+1,0))</f>
        <v/>
      </c>
    </row>
    <row r="331" spans="1:21">
      <c r="A331" s="17"/>
      <c r="B331" s="18"/>
      <c r="C331" s="18"/>
      <c r="D331" s="18"/>
      <c r="E331" s="18"/>
      <c r="F331" s="19"/>
      <c r="G331" s="19"/>
      <c r="H331" s="19"/>
      <c r="I331" s="19"/>
      <c r="J331" s="20"/>
      <c r="K331" s="19"/>
      <c r="L331" s="21">
        <f>IF(OR(F331="",G331="",H331=""),"",IFERROR(ABS(H331-F331)/ABS(F331-G331),""))</f>
        <v/>
      </c>
      <c r="M331" s="22">
        <f>IF(OR(D331="",F331="",G331="",I331=""),"",IFERROR(IF(D331="Short",(F331-I331)/(G331-F331),(I331-F331)/(F331-G331))-N(K331),""))</f>
        <v/>
      </c>
      <c r="N331" s="18"/>
      <c r="O331" s="18"/>
      <c r="P331" s="18"/>
      <c r="Q331" s="9"/>
      <c r="R331" s="21" t="e">
        <f>IF(M331="",NA(),SUM($M$5:M331))</f>
        <v>#N/A</v>
      </c>
      <c r="S331" s="21">
        <f>IF(M331="","",IF(M331&gt;0,1,0))</f>
        <v/>
      </c>
      <c r="T331" s="21">
        <f>IF(M331="","",IF(OR(Dashboard!$C$6="All",B331=Dashboard!$C$6),1,0))</f>
        <v/>
      </c>
      <c r="U331" s="21">
        <f>IF(M331="","",IF(M331&lt;=0,IF(ISNUMBER(U330),U330,0)+1,0))</f>
        <v/>
      </c>
    </row>
    <row r="332" spans="1:21">
      <c r="A332" s="17"/>
      <c r="B332" s="18"/>
      <c r="C332" s="18"/>
      <c r="D332" s="18"/>
      <c r="E332" s="18"/>
      <c r="F332" s="19"/>
      <c r="G332" s="19"/>
      <c r="H332" s="19"/>
      <c r="I332" s="19"/>
      <c r="J332" s="20"/>
      <c r="K332" s="19"/>
      <c r="L332" s="21">
        <f>IF(OR(F332="",G332="",H332=""),"",IFERROR(ABS(H332-F332)/ABS(F332-G332),""))</f>
        <v/>
      </c>
      <c r="M332" s="22">
        <f>IF(OR(D332="",F332="",G332="",I332=""),"",IFERROR(IF(D332="Short",(F332-I332)/(G332-F332),(I332-F332)/(F332-G332))-N(K332),""))</f>
        <v/>
      </c>
      <c r="N332" s="18"/>
      <c r="O332" s="18"/>
      <c r="P332" s="18"/>
      <c r="Q332" s="9"/>
      <c r="R332" s="21" t="e">
        <f>IF(M332="",NA(),SUM($M$5:M332))</f>
        <v>#N/A</v>
      </c>
      <c r="S332" s="21">
        <f>IF(M332="","",IF(M332&gt;0,1,0))</f>
        <v/>
      </c>
      <c r="T332" s="21">
        <f>IF(M332="","",IF(OR(Dashboard!$C$6="All",B332=Dashboard!$C$6),1,0))</f>
        <v/>
      </c>
      <c r="U332" s="21">
        <f>IF(M332="","",IF(M332&lt;=0,IF(ISNUMBER(U331),U331,0)+1,0))</f>
        <v/>
      </c>
    </row>
    <row r="333" spans="1:21">
      <c r="A333" s="17"/>
      <c r="B333" s="18"/>
      <c r="C333" s="18"/>
      <c r="D333" s="18"/>
      <c r="E333" s="18"/>
      <c r="F333" s="19"/>
      <c r="G333" s="19"/>
      <c r="H333" s="19"/>
      <c r="I333" s="19"/>
      <c r="J333" s="20"/>
      <c r="K333" s="19"/>
      <c r="L333" s="21">
        <f>IF(OR(F333="",G333="",H333=""),"",IFERROR(ABS(H333-F333)/ABS(F333-G333),""))</f>
        <v/>
      </c>
      <c r="M333" s="22">
        <f>IF(OR(D333="",F333="",G333="",I333=""),"",IFERROR(IF(D333="Short",(F333-I333)/(G333-F333),(I333-F333)/(F333-G333))-N(K333),""))</f>
        <v/>
      </c>
      <c r="N333" s="18"/>
      <c r="O333" s="18"/>
      <c r="P333" s="18"/>
      <c r="Q333" s="9"/>
      <c r="R333" s="21" t="e">
        <f>IF(M333="",NA(),SUM($M$5:M333))</f>
        <v>#N/A</v>
      </c>
      <c r="S333" s="21">
        <f>IF(M333="","",IF(M333&gt;0,1,0))</f>
        <v/>
      </c>
      <c r="T333" s="21">
        <f>IF(M333="","",IF(OR(Dashboard!$C$6="All",B333=Dashboard!$C$6),1,0))</f>
        <v/>
      </c>
      <c r="U333" s="21">
        <f>IF(M333="","",IF(M333&lt;=0,IF(ISNUMBER(U332),U332,0)+1,0))</f>
        <v/>
      </c>
    </row>
    <row r="334" spans="1:21">
      <c r="A334" s="17"/>
      <c r="B334" s="18"/>
      <c r="C334" s="18"/>
      <c r="D334" s="18"/>
      <c r="E334" s="18"/>
      <c r="F334" s="19"/>
      <c r="G334" s="19"/>
      <c r="H334" s="19"/>
      <c r="I334" s="19"/>
      <c r="J334" s="20"/>
      <c r="K334" s="19"/>
      <c r="L334" s="21">
        <f>IF(OR(F334="",G334="",H334=""),"",IFERROR(ABS(H334-F334)/ABS(F334-G334),""))</f>
        <v/>
      </c>
      <c r="M334" s="22">
        <f>IF(OR(D334="",F334="",G334="",I334=""),"",IFERROR(IF(D334="Short",(F334-I334)/(G334-F334),(I334-F334)/(F334-G334))-N(K334),""))</f>
        <v/>
      </c>
      <c r="N334" s="18"/>
      <c r="O334" s="18"/>
      <c r="P334" s="18"/>
      <c r="Q334" s="9"/>
      <c r="R334" s="21" t="e">
        <f>IF(M334="",NA(),SUM($M$5:M334))</f>
        <v>#N/A</v>
      </c>
      <c r="S334" s="21">
        <f>IF(M334="","",IF(M334&gt;0,1,0))</f>
        <v/>
      </c>
      <c r="T334" s="21">
        <f>IF(M334="","",IF(OR(Dashboard!$C$6="All",B334=Dashboard!$C$6),1,0))</f>
        <v/>
      </c>
      <c r="U334" s="21">
        <f>IF(M334="","",IF(M334&lt;=0,IF(ISNUMBER(U333),U333,0)+1,0))</f>
        <v/>
      </c>
    </row>
    <row r="335" spans="1:21">
      <c r="A335" s="17"/>
      <c r="B335" s="18"/>
      <c r="C335" s="18"/>
      <c r="D335" s="18"/>
      <c r="E335" s="18"/>
      <c r="F335" s="19"/>
      <c r="G335" s="19"/>
      <c r="H335" s="19"/>
      <c r="I335" s="19"/>
      <c r="J335" s="20"/>
      <c r="K335" s="19"/>
      <c r="L335" s="21">
        <f>IF(OR(F335="",G335="",H335=""),"",IFERROR(ABS(H335-F335)/ABS(F335-G335),""))</f>
        <v/>
      </c>
      <c r="M335" s="22">
        <f>IF(OR(D335="",F335="",G335="",I335=""),"",IFERROR(IF(D335="Short",(F335-I335)/(G335-F335),(I335-F335)/(F335-G335))-N(K335),""))</f>
        <v/>
      </c>
      <c r="N335" s="18"/>
      <c r="O335" s="18"/>
      <c r="P335" s="18"/>
      <c r="Q335" s="9"/>
      <c r="R335" s="21" t="e">
        <f>IF(M335="",NA(),SUM($M$5:M335))</f>
        <v>#N/A</v>
      </c>
      <c r="S335" s="21">
        <f>IF(M335="","",IF(M335&gt;0,1,0))</f>
        <v/>
      </c>
      <c r="T335" s="21">
        <f>IF(M335="","",IF(OR(Dashboard!$C$6="All",B335=Dashboard!$C$6),1,0))</f>
        <v/>
      </c>
      <c r="U335" s="21">
        <f>IF(M335="","",IF(M335&lt;=0,IF(ISNUMBER(U334),U334,0)+1,0))</f>
        <v/>
      </c>
    </row>
    <row r="336" spans="1:21">
      <c r="A336" s="17"/>
      <c r="B336" s="18"/>
      <c r="C336" s="18"/>
      <c r="D336" s="18"/>
      <c r="E336" s="18"/>
      <c r="F336" s="19"/>
      <c r="G336" s="19"/>
      <c r="H336" s="19"/>
      <c r="I336" s="19"/>
      <c r="J336" s="20"/>
      <c r="K336" s="19"/>
      <c r="L336" s="21">
        <f>IF(OR(F336="",G336="",H336=""),"",IFERROR(ABS(H336-F336)/ABS(F336-G336),""))</f>
        <v/>
      </c>
      <c r="M336" s="22">
        <f>IF(OR(D336="",F336="",G336="",I336=""),"",IFERROR(IF(D336="Short",(F336-I336)/(G336-F336),(I336-F336)/(F336-G336))-N(K336),""))</f>
        <v/>
      </c>
      <c r="N336" s="18"/>
      <c r="O336" s="18"/>
      <c r="P336" s="18"/>
      <c r="Q336" s="9"/>
      <c r="R336" s="21" t="e">
        <f>IF(M336="",NA(),SUM($M$5:M336))</f>
        <v>#N/A</v>
      </c>
      <c r="S336" s="21">
        <f>IF(M336="","",IF(M336&gt;0,1,0))</f>
        <v/>
      </c>
      <c r="T336" s="21">
        <f>IF(M336="","",IF(OR(Dashboard!$C$6="All",B336=Dashboard!$C$6),1,0))</f>
        <v/>
      </c>
      <c r="U336" s="21">
        <f>IF(M336="","",IF(M336&lt;=0,IF(ISNUMBER(U335),U335,0)+1,0))</f>
        <v/>
      </c>
    </row>
    <row r="337" spans="1:21">
      <c r="A337" s="17"/>
      <c r="B337" s="18"/>
      <c r="C337" s="18"/>
      <c r="D337" s="18"/>
      <c r="E337" s="18"/>
      <c r="F337" s="19"/>
      <c r="G337" s="19"/>
      <c r="H337" s="19"/>
      <c r="I337" s="19"/>
      <c r="J337" s="20"/>
      <c r="K337" s="19"/>
      <c r="L337" s="21">
        <f>IF(OR(F337="",G337="",H337=""),"",IFERROR(ABS(H337-F337)/ABS(F337-G337),""))</f>
        <v/>
      </c>
      <c r="M337" s="22">
        <f>IF(OR(D337="",F337="",G337="",I337=""),"",IFERROR(IF(D337="Short",(F337-I337)/(G337-F337),(I337-F337)/(F337-G337))-N(K337),""))</f>
        <v/>
      </c>
      <c r="N337" s="18"/>
      <c r="O337" s="18"/>
      <c r="P337" s="18"/>
      <c r="Q337" s="9"/>
      <c r="R337" s="21" t="e">
        <f>IF(M337="",NA(),SUM($M$5:M337))</f>
        <v>#N/A</v>
      </c>
      <c r="S337" s="21">
        <f>IF(M337="","",IF(M337&gt;0,1,0))</f>
        <v/>
      </c>
      <c r="T337" s="21">
        <f>IF(M337="","",IF(OR(Dashboard!$C$6="All",B337=Dashboard!$C$6),1,0))</f>
        <v/>
      </c>
      <c r="U337" s="21">
        <f>IF(M337="","",IF(M337&lt;=0,IF(ISNUMBER(U336),U336,0)+1,0))</f>
        <v/>
      </c>
    </row>
    <row r="338" spans="1:21">
      <c r="A338" s="17"/>
      <c r="B338" s="18"/>
      <c r="C338" s="18"/>
      <c r="D338" s="18"/>
      <c r="E338" s="18"/>
      <c r="F338" s="19"/>
      <c r="G338" s="19"/>
      <c r="H338" s="19"/>
      <c r="I338" s="19"/>
      <c r="J338" s="20"/>
      <c r="K338" s="19"/>
      <c r="L338" s="21">
        <f>IF(OR(F338="",G338="",H338=""),"",IFERROR(ABS(H338-F338)/ABS(F338-G338),""))</f>
        <v/>
      </c>
      <c r="M338" s="22">
        <f>IF(OR(D338="",F338="",G338="",I338=""),"",IFERROR(IF(D338="Short",(F338-I338)/(G338-F338),(I338-F338)/(F338-G338))-N(K338),""))</f>
        <v/>
      </c>
      <c r="N338" s="18"/>
      <c r="O338" s="18"/>
      <c r="P338" s="18"/>
      <c r="Q338" s="9"/>
      <c r="R338" s="21" t="e">
        <f>IF(M338="",NA(),SUM($M$5:M338))</f>
        <v>#N/A</v>
      </c>
      <c r="S338" s="21">
        <f>IF(M338="","",IF(M338&gt;0,1,0))</f>
        <v/>
      </c>
      <c r="T338" s="21">
        <f>IF(M338="","",IF(OR(Dashboard!$C$6="All",B338=Dashboard!$C$6),1,0))</f>
        <v/>
      </c>
      <c r="U338" s="21">
        <f>IF(M338="","",IF(M338&lt;=0,IF(ISNUMBER(U337),U337,0)+1,0))</f>
        <v/>
      </c>
    </row>
    <row r="339" spans="1:21">
      <c r="A339" s="17"/>
      <c r="B339" s="18"/>
      <c r="C339" s="18"/>
      <c r="D339" s="18"/>
      <c r="E339" s="18"/>
      <c r="F339" s="19"/>
      <c r="G339" s="19"/>
      <c r="H339" s="19"/>
      <c r="I339" s="19"/>
      <c r="J339" s="20"/>
      <c r="K339" s="19"/>
      <c r="L339" s="21">
        <f>IF(OR(F339="",G339="",H339=""),"",IFERROR(ABS(H339-F339)/ABS(F339-G339),""))</f>
        <v/>
      </c>
      <c r="M339" s="22">
        <f>IF(OR(D339="",F339="",G339="",I339=""),"",IFERROR(IF(D339="Short",(F339-I339)/(G339-F339),(I339-F339)/(F339-G339))-N(K339),""))</f>
        <v/>
      </c>
      <c r="N339" s="18"/>
      <c r="O339" s="18"/>
      <c r="P339" s="18"/>
      <c r="Q339" s="9"/>
      <c r="R339" s="21" t="e">
        <f>IF(M339="",NA(),SUM($M$5:M339))</f>
        <v>#N/A</v>
      </c>
      <c r="S339" s="21">
        <f>IF(M339="","",IF(M339&gt;0,1,0))</f>
        <v/>
      </c>
      <c r="T339" s="21">
        <f>IF(M339="","",IF(OR(Dashboard!$C$6="All",B339=Dashboard!$C$6),1,0))</f>
        <v/>
      </c>
      <c r="U339" s="21">
        <f>IF(M339="","",IF(M339&lt;=0,IF(ISNUMBER(U338),U338,0)+1,0))</f>
        <v/>
      </c>
    </row>
    <row r="340" spans="1:21">
      <c r="A340" s="17"/>
      <c r="B340" s="18"/>
      <c r="C340" s="18"/>
      <c r="D340" s="18"/>
      <c r="E340" s="18"/>
      <c r="F340" s="19"/>
      <c r="G340" s="19"/>
      <c r="H340" s="19"/>
      <c r="I340" s="19"/>
      <c r="J340" s="20"/>
      <c r="K340" s="19"/>
      <c r="L340" s="21">
        <f>IF(OR(F340="",G340="",H340=""),"",IFERROR(ABS(H340-F340)/ABS(F340-G340),""))</f>
        <v/>
      </c>
      <c r="M340" s="22">
        <f>IF(OR(D340="",F340="",G340="",I340=""),"",IFERROR(IF(D340="Short",(F340-I340)/(G340-F340),(I340-F340)/(F340-G340))-N(K340),""))</f>
        <v/>
      </c>
      <c r="N340" s="18"/>
      <c r="O340" s="18"/>
      <c r="P340" s="18"/>
      <c r="Q340" s="9"/>
      <c r="R340" s="21" t="e">
        <f>IF(M340="",NA(),SUM($M$5:M340))</f>
        <v>#N/A</v>
      </c>
      <c r="S340" s="21">
        <f>IF(M340="","",IF(M340&gt;0,1,0))</f>
        <v/>
      </c>
      <c r="T340" s="21">
        <f>IF(M340="","",IF(OR(Dashboard!$C$6="All",B340=Dashboard!$C$6),1,0))</f>
        <v/>
      </c>
      <c r="U340" s="21">
        <f>IF(M340="","",IF(M340&lt;=0,IF(ISNUMBER(U339),U339,0)+1,0))</f>
        <v/>
      </c>
    </row>
    <row r="341" spans="1:21">
      <c r="A341" s="17"/>
      <c r="B341" s="18"/>
      <c r="C341" s="18"/>
      <c r="D341" s="18"/>
      <c r="E341" s="18"/>
      <c r="F341" s="19"/>
      <c r="G341" s="19"/>
      <c r="H341" s="19"/>
      <c r="I341" s="19"/>
      <c r="J341" s="20"/>
      <c r="K341" s="19"/>
      <c r="L341" s="21">
        <f>IF(OR(F341="",G341="",H341=""),"",IFERROR(ABS(H341-F341)/ABS(F341-G341),""))</f>
        <v/>
      </c>
      <c r="M341" s="22">
        <f>IF(OR(D341="",F341="",G341="",I341=""),"",IFERROR(IF(D341="Short",(F341-I341)/(G341-F341),(I341-F341)/(F341-G341))-N(K341),""))</f>
        <v/>
      </c>
      <c r="N341" s="18"/>
      <c r="O341" s="18"/>
      <c r="P341" s="18"/>
      <c r="Q341" s="9"/>
      <c r="R341" s="21" t="e">
        <f>IF(M341="",NA(),SUM($M$5:M341))</f>
        <v>#N/A</v>
      </c>
      <c r="S341" s="21">
        <f>IF(M341="","",IF(M341&gt;0,1,0))</f>
        <v/>
      </c>
      <c r="T341" s="21">
        <f>IF(M341="","",IF(OR(Dashboard!$C$6="All",B341=Dashboard!$C$6),1,0))</f>
        <v/>
      </c>
      <c r="U341" s="21">
        <f>IF(M341="","",IF(M341&lt;=0,IF(ISNUMBER(U340),U340,0)+1,0))</f>
        <v/>
      </c>
    </row>
    <row r="342" spans="1:21">
      <c r="A342" s="17"/>
      <c r="B342" s="18"/>
      <c r="C342" s="18"/>
      <c r="D342" s="18"/>
      <c r="E342" s="18"/>
      <c r="F342" s="19"/>
      <c r="G342" s="19"/>
      <c r="H342" s="19"/>
      <c r="I342" s="19"/>
      <c r="J342" s="20"/>
      <c r="K342" s="19"/>
      <c r="L342" s="21">
        <f>IF(OR(F342="",G342="",H342=""),"",IFERROR(ABS(H342-F342)/ABS(F342-G342),""))</f>
        <v/>
      </c>
      <c r="M342" s="22">
        <f>IF(OR(D342="",F342="",G342="",I342=""),"",IFERROR(IF(D342="Short",(F342-I342)/(G342-F342),(I342-F342)/(F342-G342))-N(K342),""))</f>
        <v/>
      </c>
      <c r="N342" s="18"/>
      <c r="O342" s="18"/>
      <c r="P342" s="18"/>
      <c r="Q342" s="9"/>
      <c r="R342" s="21" t="e">
        <f>IF(M342="",NA(),SUM($M$5:M342))</f>
        <v>#N/A</v>
      </c>
      <c r="S342" s="21">
        <f>IF(M342="","",IF(M342&gt;0,1,0))</f>
        <v/>
      </c>
      <c r="T342" s="21">
        <f>IF(M342="","",IF(OR(Dashboard!$C$6="All",B342=Dashboard!$C$6),1,0))</f>
        <v/>
      </c>
      <c r="U342" s="21">
        <f>IF(M342="","",IF(M342&lt;=0,IF(ISNUMBER(U341),U341,0)+1,0))</f>
        <v/>
      </c>
    </row>
    <row r="343" spans="1:21">
      <c r="A343" s="17"/>
      <c r="B343" s="18"/>
      <c r="C343" s="18"/>
      <c r="D343" s="18"/>
      <c r="E343" s="18"/>
      <c r="F343" s="19"/>
      <c r="G343" s="19"/>
      <c r="H343" s="19"/>
      <c r="I343" s="19"/>
      <c r="J343" s="20"/>
      <c r="K343" s="19"/>
      <c r="L343" s="21">
        <f>IF(OR(F343="",G343="",H343=""),"",IFERROR(ABS(H343-F343)/ABS(F343-G343),""))</f>
        <v/>
      </c>
      <c r="M343" s="22">
        <f>IF(OR(D343="",F343="",G343="",I343=""),"",IFERROR(IF(D343="Short",(F343-I343)/(G343-F343),(I343-F343)/(F343-G343))-N(K343),""))</f>
        <v/>
      </c>
      <c r="N343" s="18"/>
      <c r="O343" s="18"/>
      <c r="P343" s="18"/>
      <c r="Q343" s="9"/>
      <c r="R343" s="21" t="e">
        <f>IF(M343="",NA(),SUM($M$5:M343))</f>
        <v>#N/A</v>
      </c>
      <c r="S343" s="21">
        <f>IF(M343="","",IF(M343&gt;0,1,0))</f>
        <v/>
      </c>
      <c r="T343" s="21">
        <f>IF(M343="","",IF(OR(Dashboard!$C$6="All",B343=Dashboard!$C$6),1,0))</f>
        <v/>
      </c>
      <c r="U343" s="21">
        <f>IF(M343="","",IF(M343&lt;=0,IF(ISNUMBER(U342),U342,0)+1,0))</f>
        <v/>
      </c>
    </row>
    <row r="344" spans="1:21">
      <c r="A344" s="17"/>
      <c r="B344" s="18"/>
      <c r="C344" s="18"/>
      <c r="D344" s="18"/>
      <c r="E344" s="18"/>
      <c r="F344" s="19"/>
      <c r="G344" s="19"/>
      <c r="H344" s="19"/>
      <c r="I344" s="19"/>
      <c r="J344" s="20"/>
      <c r="K344" s="19"/>
      <c r="L344" s="21">
        <f>IF(OR(F344="",G344="",H344=""),"",IFERROR(ABS(H344-F344)/ABS(F344-G344),""))</f>
        <v/>
      </c>
      <c r="M344" s="22">
        <f>IF(OR(D344="",F344="",G344="",I344=""),"",IFERROR(IF(D344="Short",(F344-I344)/(G344-F344),(I344-F344)/(F344-G344))-N(K344),""))</f>
        <v/>
      </c>
      <c r="N344" s="18"/>
      <c r="O344" s="18"/>
      <c r="P344" s="18"/>
      <c r="Q344" s="9"/>
      <c r="R344" s="21" t="e">
        <f>IF(M344="",NA(),SUM($M$5:M344))</f>
        <v>#N/A</v>
      </c>
      <c r="S344" s="21">
        <f>IF(M344="","",IF(M344&gt;0,1,0))</f>
        <v/>
      </c>
      <c r="T344" s="21">
        <f>IF(M344="","",IF(OR(Dashboard!$C$6="All",B344=Dashboard!$C$6),1,0))</f>
        <v/>
      </c>
      <c r="U344" s="21">
        <f>IF(M344="","",IF(M344&lt;=0,IF(ISNUMBER(U343),U343,0)+1,0))</f>
        <v/>
      </c>
    </row>
    <row r="345" spans="1:21">
      <c r="A345" s="17"/>
      <c r="B345" s="18"/>
      <c r="C345" s="18"/>
      <c r="D345" s="18"/>
      <c r="E345" s="18"/>
      <c r="F345" s="19"/>
      <c r="G345" s="19"/>
      <c r="H345" s="19"/>
      <c r="I345" s="19"/>
      <c r="J345" s="20"/>
      <c r="K345" s="19"/>
      <c r="L345" s="21">
        <f>IF(OR(F345="",G345="",H345=""),"",IFERROR(ABS(H345-F345)/ABS(F345-G345),""))</f>
        <v/>
      </c>
      <c r="M345" s="22">
        <f>IF(OR(D345="",F345="",G345="",I345=""),"",IFERROR(IF(D345="Short",(F345-I345)/(G345-F345),(I345-F345)/(F345-G345))-N(K345),""))</f>
        <v/>
      </c>
      <c r="N345" s="18"/>
      <c r="O345" s="18"/>
      <c r="P345" s="18"/>
      <c r="Q345" s="9"/>
      <c r="R345" s="21" t="e">
        <f>IF(M345="",NA(),SUM($M$5:M345))</f>
        <v>#N/A</v>
      </c>
      <c r="S345" s="21">
        <f>IF(M345="","",IF(M345&gt;0,1,0))</f>
        <v/>
      </c>
      <c r="T345" s="21">
        <f>IF(M345="","",IF(OR(Dashboard!$C$6="All",B345=Dashboard!$C$6),1,0))</f>
        <v/>
      </c>
      <c r="U345" s="21">
        <f>IF(M345="","",IF(M345&lt;=0,IF(ISNUMBER(U344),U344,0)+1,0))</f>
        <v/>
      </c>
    </row>
    <row r="346" spans="1:21">
      <c r="A346" s="17"/>
      <c r="B346" s="18"/>
      <c r="C346" s="18"/>
      <c r="D346" s="18"/>
      <c r="E346" s="18"/>
      <c r="F346" s="19"/>
      <c r="G346" s="19"/>
      <c r="H346" s="19"/>
      <c r="I346" s="19"/>
      <c r="J346" s="20"/>
      <c r="K346" s="19"/>
      <c r="L346" s="21">
        <f>IF(OR(F346="",G346="",H346=""),"",IFERROR(ABS(H346-F346)/ABS(F346-G346),""))</f>
        <v/>
      </c>
      <c r="M346" s="22">
        <f>IF(OR(D346="",F346="",G346="",I346=""),"",IFERROR(IF(D346="Short",(F346-I346)/(G346-F346),(I346-F346)/(F346-G346))-N(K346),""))</f>
        <v/>
      </c>
      <c r="N346" s="18"/>
      <c r="O346" s="18"/>
      <c r="P346" s="18"/>
      <c r="Q346" s="9"/>
      <c r="R346" s="21" t="e">
        <f>IF(M346="",NA(),SUM($M$5:M346))</f>
        <v>#N/A</v>
      </c>
      <c r="S346" s="21">
        <f>IF(M346="","",IF(M346&gt;0,1,0))</f>
        <v/>
      </c>
      <c r="T346" s="21">
        <f>IF(M346="","",IF(OR(Dashboard!$C$6="All",B346=Dashboard!$C$6),1,0))</f>
        <v/>
      </c>
      <c r="U346" s="21">
        <f>IF(M346="","",IF(M346&lt;=0,IF(ISNUMBER(U345),U345,0)+1,0))</f>
        <v/>
      </c>
    </row>
    <row r="347" spans="1:21">
      <c r="A347" s="17"/>
      <c r="B347" s="18"/>
      <c r="C347" s="18"/>
      <c r="D347" s="18"/>
      <c r="E347" s="18"/>
      <c r="F347" s="19"/>
      <c r="G347" s="19"/>
      <c r="H347" s="19"/>
      <c r="I347" s="19"/>
      <c r="J347" s="20"/>
      <c r="K347" s="19"/>
      <c r="L347" s="21">
        <f>IF(OR(F347="",G347="",H347=""),"",IFERROR(ABS(H347-F347)/ABS(F347-G347),""))</f>
        <v/>
      </c>
      <c r="M347" s="22">
        <f>IF(OR(D347="",F347="",G347="",I347=""),"",IFERROR(IF(D347="Short",(F347-I347)/(G347-F347),(I347-F347)/(F347-G347))-N(K347),""))</f>
        <v/>
      </c>
      <c r="N347" s="18"/>
      <c r="O347" s="18"/>
      <c r="P347" s="18"/>
      <c r="Q347" s="9"/>
      <c r="R347" s="21" t="e">
        <f>IF(M347="",NA(),SUM($M$5:M347))</f>
        <v>#N/A</v>
      </c>
      <c r="S347" s="21">
        <f>IF(M347="","",IF(M347&gt;0,1,0))</f>
        <v/>
      </c>
      <c r="T347" s="21">
        <f>IF(M347="","",IF(OR(Dashboard!$C$6="All",B347=Dashboard!$C$6),1,0))</f>
        <v/>
      </c>
      <c r="U347" s="21">
        <f>IF(M347="","",IF(M347&lt;=0,IF(ISNUMBER(U346),U346,0)+1,0))</f>
        <v/>
      </c>
    </row>
    <row r="348" spans="1:21">
      <c r="A348" s="17"/>
      <c r="B348" s="18"/>
      <c r="C348" s="18"/>
      <c r="D348" s="18"/>
      <c r="E348" s="18"/>
      <c r="F348" s="19"/>
      <c r="G348" s="19"/>
      <c r="H348" s="19"/>
      <c r="I348" s="19"/>
      <c r="J348" s="20"/>
      <c r="K348" s="19"/>
      <c r="L348" s="21">
        <f>IF(OR(F348="",G348="",H348=""),"",IFERROR(ABS(H348-F348)/ABS(F348-G348),""))</f>
        <v/>
      </c>
      <c r="M348" s="22">
        <f>IF(OR(D348="",F348="",G348="",I348=""),"",IFERROR(IF(D348="Short",(F348-I348)/(G348-F348),(I348-F348)/(F348-G348))-N(K348),""))</f>
        <v/>
      </c>
      <c r="N348" s="18"/>
      <c r="O348" s="18"/>
      <c r="P348" s="18"/>
      <c r="Q348" s="9"/>
      <c r="R348" s="21" t="e">
        <f>IF(M348="",NA(),SUM($M$5:M348))</f>
        <v>#N/A</v>
      </c>
      <c r="S348" s="21">
        <f>IF(M348="","",IF(M348&gt;0,1,0))</f>
        <v/>
      </c>
      <c r="T348" s="21">
        <f>IF(M348="","",IF(OR(Dashboard!$C$6="All",B348=Dashboard!$C$6),1,0))</f>
        <v/>
      </c>
      <c r="U348" s="21">
        <f>IF(M348="","",IF(M348&lt;=0,IF(ISNUMBER(U347),U347,0)+1,0))</f>
        <v/>
      </c>
    </row>
    <row r="349" spans="1:21">
      <c r="A349" s="17"/>
      <c r="B349" s="18"/>
      <c r="C349" s="18"/>
      <c r="D349" s="18"/>
      <c r="E349" s="18"/>
      <c r="F349" s="19"/>
      <c r="G349" s="19"/>
      <c r="H349" s="19"/>
      <c r="I349" s="19"/>
      <c r="J349" s="20"/>
      <c r="K349" s="19"/>
      <c r="L349" s="21">
        <f>IF(OR(F349="",G349="",H349=""),"",IFERROR(ABS(H349-F349)/ABS(F349-G349),""))</f>
        <v/>
      </c>
      <c r="M349" s="22">
        <f>IF(OR(D349="",F349="",G349="",I349=""),"",IFERROR(IF(D349="Short",(F349-I349)/(G349-F349),(I349-F349)/(F349-G349))-N(K349),""))</f>
        <v/>
      </c>
      <c r="N349" s="18"/>
      <c r="O349" s="18"/>
      <c r="P349" s="18"/>
      <c r="Q349" s="9"/>
      <c r="R349" s="21" t="e">
        <f>IF(M349="",NA(),SUM($M$5:M349))</f>
        <v>#N/A</v>
      </c>
      <c r="S349" s="21">
        <f>IF(M349="","",IF(M349&gt;0,1,0))</f>
        <v/>
      </c>
      <c r="T349" s="21">
        <f>IF(M349="","",IF(OR(Dashboard!$C$6="All",B349=Dashboard!$C$6),1,0))</f>
        <v/>
      </c>
      <c r="U349" s="21">
        <f>IF(M349="","",IF(M349&lt;=0,IF(ISNUMBER(U348),U348,0)+1,0))</f>
        <v/>
      </c>
    </row>
    <row r="350" spans="1:21">
      <c r="A350" s="17"/>
      <c r="B350" s="18"/>
      <c r="C350" s="18"/>
      <c r="D350" s="18"/>
      <c r="E350" s="18"/>
      <c r="F350" s="19"/>
      <c r="G350" s="19"/>
      <c r="H350" s="19"/>
      <c r="I350" s="19"/>
      <c r="J350" s="20"/>
      <c r="K350" s="19"/>
      <c r="L350" s="21">
        <f>IF(OR(F350="",G350="",H350=""),"",IFERROR(ABS(H350-F350)/ABS(F350-G350),""))</f>
        <v/>
      </c>
      <c r="M350" s="22">
        <f>IF(OR(D350="",F350="",G350="",I350=""),"",IFERROR(IF(D350="Short",(F350-I350)/(G350-F350),(I350-F350)/(F350-G350))-N(K350),""))</f>
        <v/>
      </c>
      <c r="N350" s="18"/>
      <c r="O350" s="18"/>
      <c r="P350" s="18"/>
      <c r="Q350" s="9"/>
      <c r="R350" s="21" t="e">
        <f>IF(M350="",NA(),SUM($M$5:M350))</f>
        <v>#N/A</v>
      </c>
      <c r="S350" s="21">
        <f>IF(M350="","",IF(M350&gt;0,1,0))</f>
        <v/>
      </c>
      <c r="T350" s="21">
        <f>IF(M350="","",IF(OR(Dashboard!$C$6="All",B350=Dashboard!$C$6),1,0))</f>
        <v/>
      </c>
      <c r="U350" s="21">
        <f>IF(M350="","",IF(M350&lt;=0,IF(ISNUMBER(U349),U349,0)+1,0))</f>
        <v/>
      </c>
    </row>
    <row r="351" spans="1:21">
      <c r="A351" s="17"/>
      <c r="B351" s="18"/>
      <c r="C351" s="18"/>
      <c r="D351" s="18"/>
      <c r="E351" s="18"/>
      <c r="F351" s="19"/>
      <c r="G351" s="19"/>
      <c r="H351" s="19"/>
      <c r="I351" s="19"/>
      <c r="J351" s="20"/>
      <c r="K351" s="19"/>
      <c r="L351" s="21">
        <f>IF(OR(F351="",G351="",H351=""),"",IFERROR(ABS(H351-F351)/ABS(F351-G351),""))</f>
        <v/>
      </c>
      <c r="M351" s="22">
        <f>IF(OR(D351="",F351="",G351="",I351=""),"",IFERROR(IF(D351="Short",(F351-I351)/(G351-F351),(I351-F351)/(F351-G351))-N(K351),""))</f>
        <v/>
      </c>
      <c r="N351" s="18"/>
      <c r="O351" s="18"/>
      <c r="P351" s="18"/>
      <c r="Q351" s="9"/>
      <c r="R351" s="21" t="e">
        <f>IF(M351="",NA(),SUM($M$5:M351))</f>
        <v>#N/A</v>
      </c>
      <c r="S351" s="21">
        <f>IF(M351="","",IF(M351&gt;0,1,0))</f>
        <v/>
      </c>
      <c r="T351" s="21">
        <f>IF(M351="","",IF(OR(Dashboard!$C$6="All",B351=Dashboard!$C$6),1,0))</f>
        <v/>
      </c>
      <c r="U351" s="21">
        <f>IF(M351="","",IF(M351&lt;=0,IF(ISNUMBER(U350),U350,0)+1,0))</f>
        <v/>
      </c>
    </row>
    <row r="352" spans="1:21">
      <c r="A352" s="17"/>
      <c r="B352" s="18"/>
      <c r="C352" s="18"/>
      <c r="D352" s="18"/>
      <c r="E352" s="18"/>
      <c r="F352" s="19"/>
      <c r="G352" s="19"/>
      <c r="H352" s="19"/>
      <c r="I352" s="19"/>
      <c r="J352" s="20"/>
      <c r="K352" s="19"/>
      <c r="L352" s="21">
        <f>IF(OR(F352="",G352="",H352=""),"",IFERROR(ABS(H352-F352)/ABS(F352-G352),""))</f>
        <v/>
      </c>
      <c r="M352" s="22">
        <f>IF(OR(D352="",F352="",G352="",I352=""),"",IFERROR(IF(D352="Short",(F352-I352)/(G352-F352),(I352-F352)/(F352-G352))-N(K352),""))</f>
        <v/>
      </c>
      <c r="N352" s="18"/>
      <c r="O352" s="18"/>
      <c r="P352" s="18"/>
      <c r="Q352" s="9"/>
      <c r="R352" s="21" t="e">
        <f>IF(M352="",NA(),SUM($M$5:M352))</f>
        <v>#N/A</v>
      </c>
      <c r="S352" s="21">
        <f>IF(M352="","",IF(M352&gt;0,1,0))</f>
        <v/>
      </c>
      <c r="T352" s="21">
        <f>IF(M352="","",IF(OR(Dashboard!$C$6="All",B352=Dashboard!$C$6),1,0))</f>
        <v/>
      </c>
      <c r="U352" s="21">
        <f>IF(M352="","",IF(M352&lt;=0,IF(ISNUMBER(U351),U351,0)+1,0))</f>
        <v/>
      </c>
    </row>
    <row r="353" spans="1:21">
      <c r="A353" s="17"/>
      <c r="B353" s="18"/>
      <c r="C353" s="18"/>
      <c r="D353" s="18"/>
      <c r="E353" s="18"/>
      <c r="F353" s="19"/>
      <c r="G353" s="19"/>
      <c r="H353" s="19"/>
      <c r="I353" s="19"/>
      <c r="J353" s="20"/>
      <c r="K353" s="19"/>
      <c r="L353" s="21">
        <f>IF(OR(F353="",G353="",H353=""),"",IFERROR(ABS(H353-F353)/ABS(F353-G353),""))</f>
        <v/>
      </c>
      <c r="M353" s="22">
        <f>IF(OR(D353="",F353="",G353="",I353=""),"",IFERROR(IF(D353="Short",(F353-I353)/(G353-F353),(I353-F353)/(F353-G353))-N(K353),""))</f>
        <v/>
      </c>
      <c r="N353" s="18"/>
      <c r="O353" s="18"/>
      <c r="P353" s="18"/>
      <c r="Q353" s="9"/>
      <c r="R353" s="21" t="e">
        <f>IF(M353="",NA(),SUM($M$5:M353))</f>
        <v>#N/A</v>
      </c>
      <c r="S353" s="21">
        <f>IF(M353="","",IF(M353&gt;0,1,0))</f>
        <v/>
      </c>
      <c r="T353" s="21">
        <f>IF(M353="","",IF(OR(Dashboard!$C$6="All",B353=Dashboard!$C$6),1,0))</f>
        <v/>
      </c>
      <c r="U353" s="21">
        <f>IF(M353="","",IF(M353&lt;=0,IF(ISNUMBER(U352),U352,0)+1,0))</f>
        <v/>
      </c>
    </row>
    <row r="354" spans="1:21">
      <c r="A354" s="17"/>
      <c r="B354" s="18"/>
      <c r="C354" s="18"/>
      <c r="D354" s="18"/>
      <c r="E354" s="18"/>
      <c r="F354" s="19"/>
      <c r="G354" s="19"/>
      <c r="H354" s="19"/>
      <c r="I354" s="19"/>
      <c r="J354" s="20"/>
      <c r="K354" s="19"/>
      <c r="L354" s="21">
        <f>IF(OR(F354="",G354="",H354=""),"",IFERROR(ABS(H354-F354)/ABS(F354-G354),""))</f>
        <v/>
      </c>
      <c r="M354" s="22">
        <f>IF(OR(D354="",F354="",G354="",I354=""),"",IFERROR(IF(D354="Short",(F354-I354)/(G354-F354),(I354-F354)/(F354-G354))-N(K354),""))</f>
        <v/>
      </c>
      <c r="N354" s="18"/>
      <c r="O354" s="18"/>
      <c r="P354" s="18"/>
      <c r="Q354" s="9"/>
      <c r="R354" s="21" t="e">
        <f>IF(M354="",NA(),SUM($M$5:M354))</f>
        <v>#N/A</v>
      </c>
      <c r="S354" s="21">
        <f>IF(M354="","",IF(M354&gt;0,1,0))</f>
        <v/>
      </c>
      <c r="T354" s="21">
        <f>IF(M354="","",IF(OR(Dashboard!$C$6="All",B354=Dashboard!$C$6),1,0))</f>
        <v/>
      </c>
      <c r="U354" s="21">
        <f>IF(M354="","",IF(M354&lt;=0,IF(ISNUMBER(U353),U353,0)+1,0))</f>
        <v/>
      </c>
    </row>
    <row r="355" spans="1:21">
      <c r="A355" s="17"/>
      <c r="B355" s="18"/>
      <c r="C355" s="18"/>
      <c r="D355" s="18"/>
      <c r="E355" s="18"/>
      <c r="F355" s="19"/>
      <c r="G355" s="19"/>
      <c r="H355" s="19"/>
      <c r="I355" s="19"/>
      <c r="J355" s="20"/>
      <c r="K355" s="19"/>
      <c r="L355" s="21">
        <f>IF(OR(F355="",G355="",H355=""),"",IFERROR(ABS(H355-F355)/ABS(F355-G355),""))</f>
        <v/>
      </c>
      <c r="M355" s="22">
        <f>IF(OR(D355="",F355="",G355="",I355=""),"",IFERROR(IF(D355="Short",(F355-I355)/(G355-F355),(I355-F355)/(F355-G355))-N(K355),""))</f>
        <v/>
      </c>
      <c r="N355" s="18"/>
      <c r="O355" s="18"/>
      <c r="P355" s="18"/>
      <c r="Q355" s="9"/>
      <c r="R355" s="21" t="e">
        <f>IF(M355="",NA(),SUM($M$5:M355))</f>
        <v>#N/A</v>
      </c>
      <c r="S355" s="21">
        <f>IF(M355="","",IF(M355&gt;0,1,0))</f>
        <v/>
      </c>
      <c r="T355" s="21">
        <f>IF(M355="","",IF(OR(Dashboard!$C$6="All",B355=Dashboard!$C$6),1,0))</f>
        <v/>
      </c>
      <c r="U355" s="21">
        <f>IF(M355="","",IF(M355&lt;=0,IF(ISNUMBER(U354),U354,0)+1,0))</f>
        <v/>
      </c>
    </row>
    <row r="356" spans="1:21">
      <c r="A356" s="17"/>
      <c r="B356" s="18"/>
      <c r="C356" s="18"/>
      <c r="D356" s="18"/>
      <c r="E356" s="18"/>
      <c r="F356" s="19"/>
      <c r="G356" s="19"/>
      <c r="H356" s="19"/>
      <c r="I356" s="19"/>
      <c r="J356" s="20"/>
      <c r="K356" s="19"/>
      <c r="L356" s="21">
        <f>IF(OR(F356="",G356="",H356=""),"",IFERROR(ABS(H356-F356)/ABS(F356-G356),""))</f>
        <v/>
      </c>
      <c r="M356" s="22">
        <f>IF(OR(D356="",F356="",G356="",I356=""),"",IFERROR(IF(D356="Short",(F356-I356)/(G356-F356),(I356-F356)/(F356-G356))-N(K356),""))</f>
        <v/>
      </c>
      <c r="N356" s="18"/>
      <c r="O356" s="18"/>
      <c r="P356" s="18"/>
      <c r="Q356" s="9"/>
      <c r="R356" s="21" t="e">
        <f>IF(M356="",NA(),SUM($M$5:M356))</f>
        <v>#N/A</v>
      </c>
      <c r="S356" s="21">
        <f>IF(M356="","",IF(M356&gt;0,1,0))</f>
        <v/>
      </c>
      <c r="T356" s="21">
        <f>IF(M356="","",IF(OR(Dashboard!$C$6="All",B356=Dashboard!$C$6),1,0))</f>
        <v/>
      </c>
      <c r="U356" s="21">
        <f>IF(M356="","",IF(M356&lt;=0,IF(ISNUMBER(U355),U355,0)+1,0))</f>
        <v/>
      </c>
    </row>
    <row r="357" spans="1:21">
      <c r="A357" s="17"/>
      <c r="B357" s="18"/>
      <c r="C357" s="18"/>
      <c r="D357" s="18"/>
      <c r="E357" s="18"/>
      <c r="F357" s="19"/>
      <c r="G357" s="19"/>
      <c r="H357" s="19"/>
      <c r="I357" s="19"/>
      <c r="J357" s="20"/>
      <c r="K357" s="19"/>
      <c r="L357" s="21">
        <f>IF(OR(F357="",G357="",H357=""),"",IFERROR(ABS(H357-F357)/ABS(F357-G357),""))</f>
        <v/>
      </c>
      <c r="M357" s="22">
        <f>IF(OR(D357="",F357="",G357="",I357=""),"",IFERROR(IF(D357="Short",(F357-I357)/(G357-F357),(I357-F357)/(F357-G357))-N(K357),""))</f>
        <v/>
      </c>
      <c r="N357" s="18"/>
      <c r="O357" s="18"/>
      <c r="P357" s="18"/>
      <c r="Q357" s="9"/>
      <c r="R357" s="21" t="e">
        <f>IF(M357="",NA(),SUM($M$5:M357))</f>
        <v>#N/A</v>
      </c>
      <c r="S357" s="21">
        <f>IF(M357="","",IF(M357&gt;0,1,0))</f>
        <v/>
      </c>
      <c r="T357" s="21">
        <f>IF(M357="","",IF(OR(Dashboard!$C$6="All",B357=Dashboard!$C$6),1,0))</f>
        <v/>
      </c>
      <c r="U357" s="21">
        <f>IF(M357="","",IF(M357&lt;=0,IF(ISNUMBER(U356),U356,0)+1,0))</f>
        <v/>
      </c>
    </row>
    <row r="358" spans="1:21">
      <c r="A358" s="17"/>
      <c r="B358" s="18"/>
      <c r="C358" s="18"/>
      <c r="D358" s="18"/>
      <c r="E358" s="18"/>
      <c r="F358" s="19"/>
      <c r="G358" s="19"/>
      <c r="H358" s="19"/>
      <c r="I358" s="19"/>
      <c r="J358" s="20"/>
      <c r="K358" s="19"/>
      <c r="L358" s="21">
        <f>IF(OR(F358="",G358="",H358=""),"",IFERROR(ABS(H358-F358)/ABS(F358-G358),""))</f>
        <v/>
      </c>
      <c r="M358" s="22">
        <f>IF(OR(D358="",F358="",G358="",I358=""),"",IFERROR(IF(D358="Short",(F358-I358)/(G358-F358),(I358-F358)/(F358-G358))-N(K358),""))</f>
        <v/>
      </c>
      <c r="N358" s="18"/>
      <c r="O358" s="18"/>
      <c r="P358" s="18"/>
      <c r="Q358" s="9"/>
      <c r="R358" s="21" t="e">
        <f>IF(M358="",NA(),SUM($M$5:M358))</f>
        <v>#N/A</v>
      </c>
      <c r="S358" s="21">
        <f>IF(M358="","",IF(M358&gt;0,1,0))</f>
        <v/>
      </c>
      <c r="T358" s="21">
        <f>IF(M358="","",IF(OR(Dashboard!$C$6="All",B358=Dashboard!$C$6),1,0))</f>
        <v/>
      </c>
      <c r="U358" s="21">
        <f>IF(M358="","",IF(M358&lt;=0,IF(ISNUMBER(U357),U357,0)+1,0))</f>
        <v/>
      </c>
    </row>
    <row r="359" spans="1:21">
      <c r="A359" s="17"/>
      <c r="B359" s="18"/>
      <c r="C359" s="18"/>
      <c r="D359" s="18"/>
      <c r="E359" s="18"/>
      <c r="F359" s="19"/>
      <c r="G359" s="19"/>
      <c r="H359" s="19"/>
      <c r="I359" s="19"/>
      <c r="J359" s="20"/>
      <c r="K359" s="19"/>
      <c r="L359" s="21">
        <f>IF(OR(F359="",G359="",H359=""),"",IFERROR(ABS(H359-F359)/ABS(F359-G359),""))</f>
        <v/>
      </c>
      <c r="M359" s="22">
        <f>IF(OR(D359="",F359="",G359="",I359=""),"",IFERROR(IF(D359="Short",(F359-I359)/(G359-F359),(I359-F359)/(F359-G359))-N(K359),""))</f>
        <v/>
      </c>
      <c r="N359" s="18"/>
      <c r="O359" s="18"/>
      <c r="P359" s="18"/>
      <c r="Q359" s="9"/>
      <c r="R359" s="21" t="e">
        <f>IF(M359="",NA(),SUM($M$5:M359))</f>
        <v>#N/A</v>
      </c>
      <c r="S359" s="21">
        <f>IF(M359="","",IF(M359&gt;0,1,0))</f>
        <v/>
      </c>
      <c r="T359" s="21">
        <f>IF(M359="","",IF(OR(Dashboard!$C$6="All",B359=Dashboard!$C$6),1,0))</f>
        <v/>
      </c>
      <c r="U359" s="21">
        <f>IF(M359="","",IF(M359&lt;=0,IF(ISNUMBER(U358),U358,0)+1,0))</f>
        <v/>
      </c>
    </row>
    <row r="360" spans="1:21">
      <c r="A360" s="17"/>
      <c r="B360" s="18"/>
      <c r="C360" s="18"/>
      <c r="D360" s="18"/>
      <c r="E360" s="18"/>
      <c r="F360" s="19"/>
      <c r="G360" s="19"/>
      <c r="H360" s="19"/>
      <c r="I360" s="19"/>
      <c r="J360" s="20"/>
      <c r="K360" s="19"/>
      <c r="L360" s="21">
        <f>IF(OR(F360="",G360="",H360=""),"",IFERROR(ABS(H360-F360)/ABS(F360-G360),""))</f>
        <v/>
      </c>
      <c r="M360" s="22">
        <f>IF(OR(D360="",F360="",G360="",I360=""),"",IFERROR(IF(D360="Short",(F360-I360)/(G360-F360),(I360-F360)/(F360-G360))-N(K360),""))</f>
        <v/>
      </c>
      <c r="N360" s="18"/>
      <c r="O360" s="18"/>
      <c r="P360" s="18"/>
      <c r="Q360" s="9"/>
      <c r="R360" s="21" t="e">
        <f>IF(M360="",NA(),SUM($M$5:M360))</f>
        <v>#N/A</v>
      </c>
      <c r="S360" s="21">
        <f>IF(M360="","",IF(M360&gt;0,1,0))</f>
        <v/>
      </c>
      <c r="T360" s="21">
        <f>IF(M360="","",IF(OR(Dashboard!$C$6="All",B360=Dashboard!$C$6),1,0))</f>
        <v/>
      </c>
      <c r="U360" s="21">
        <f>IF(M360="","",IF(M360&lt;=0,IF(ISNUMBER(U359),U359,0)+1,0))</f>
        <v/>
      </c>
    </row>
    <row r="361" spans="1:21">
      <c r="A361" s="17"/>
      <c r="B361" s="18"/>
      <c r="C361" s="18"/>
      <c r="D361" s="18"/>
      <c r="E361" s="18"/>
      <c r="F361" s="19"/>
      <c r="G361" s="19"/>
      <c r="H361" s="19"/>
      <c r="I361" s="19"/>
      <c r="J361" s="20"/>
      <c r="K361" s="19"/>
      <c r="L361" s="21">
        <f>IF(OR(F361="",G361="",H361=""),"",IFERROR(ABS(H361-F361)/ABS(F361-G361),""))</f>
        <v/>
      </c>
      <c r="M361" s="22">
        <f>IF(OR(D361="",F361="",G361="",I361=""),"",IFERROR(IF(D361="Short",(F361-I361)/(G361-F361),(I361-F361)/(F361-G361))-N(K361),""))</f>
        <v/>
      </c>
      <c r="N361" s="18"/>
      <c r="O361" s="18"/>
      <c r="P361" s="18"/>
      <c r="Q361" s="9"/>
      <c r="R361" s="21" t="e">
        <f>IF(M361="",NA(),SUM($M$5:M361))</f>
        <v>#N/A</v>
      </c>
      <c r="S361" s="21">
        <f>IF(M361="","",IF(M361&gt;0,1,0))</f>
        <v/>
      </c>
      <c r="T361" s="21">
        <f>IF(M361="","",IF(OR(Dashboard!$C$6="All",B361=Dashboard!$C$6),1,0))</f>
        <v/>
      </c>
      <c r="U361" s="21">
        <f>IF(M361="","",IF(M361&lt;=0,IF(ISNUMBER(U360),U360,0)+1,0))</f>
        <v/>
      </c>
    </row>
    <row r="362" spans="1:21">
      <c r="A362" s="17"/>
      <c r="B362" s="18"/>
      <c r="C362" s="18"/>
      <c r="D362" s="18"/>
      <c r="E362" s="18"/>
      <c r="F362" s="19"/>
      <c r="G362" s="19"/>
      <c r="H362" s="19"/>
      <c r="I362" s="19"/>
      <c r="J362" s="20"/>
      <c r="K362" s="19"/>
      <c r="L362" s="21">
        <f>IF(OR(F362="",G362="",H362=""),"",IFERROR(ABS(H362-F362)/ABS(F362-G362),""))</f>
        <v/>
      </c>
      <c r="M362" s="22">
        <f>IF(OR(D362="",F362="",G362="",I362=""),"",IFERROR(IF(D362="Short",(F362-I362)/(G362-F362),(I362-F362)/(F362-G362))-N(K362),""))</f>
        <v/>
      </c>
      <c r="N362" s="18"/>
      <c r="O362" s="18"/>
      <c r="P362" s="18"/>
      <c r="Q362" s="9"/>
      <c r="R362" s="21" t="e">
        <f>IF(M362="",NA(),SUM($M$5:M362))</f>
        <v>#N/A</v>
      </c>
      <c r="S362" s="21">
        <f>IF(M362="","",IF(M362&gt;0,1,0))</f>
        <v/>
      </c>
      <c r="T362" s="21">
        <f>IF(M362="","",IF(OR(Dashboard!$C$6="All",B362=Dashboard!$C$6),1,0))</f>
        <v/>
      </c>
      <c r="U362" s="21">
        <f>IF(M362="","",IF(M362&lt;=0,IF(ISNUMBER(U361),U361,0)+1,0))</f>
        <v/>
      </c>
    </row>
    <row r="363" spans="1:21">
      <c r="A363" s="17"/>
      <c r="B363" s="18"/>
      <c r="C363" s="18"/>
      <c r="D363" s="18"/>
      <c r="E363" s="18"/>
      <c r="F363" s="19"/>
      <c r="G363" s="19"/>
      <c r="H363" s="19"/>
      <c r="I363" s="19"/>
      <c r="J363" s="20"/>
      <c r="K363" s="19"/>
      <c r="L363" s="21">
        <f>IF(OR(F363="",G363="",H363=""),"",IFERROR(ABS(H363-F363)/ABS(F363-G363),""))</f>
        <v/>
      </c>
      <c r="M363" s="22">
        <f>IF(OR(D363="",F363="",G363="",I363=""),"",IFERROR(IF(D363="Short",(F363-I363)/(G363-F363),(I363-F363)/(F363-G363))-N(K363),""))</f>
        <v/>
      </c>
      <c r="N363" s="18"/>
      <c r="O363" s="18"/>
      <c r="P363" s="18"/>
      <c r="Q363" s="9"/>
      <c r="R363" s="21" t="e">
        <f>IF(M363="",NA(),SUM($M$5:M363))</f>
        <v>#N/A</v>
      </c>
      <c r="S363" s="21">
        <f>IF(M363="","",IF(M363&gt;0,1,0))</f>
        <v/>
      </c>
      <c r="T363" s="21">
        <f>IF(M363="","",IF(OR(Dashboard!$C$6="All",B363=Dashboard!$C$6),1,0))</f>
        <v/>
      </c>
      <c r="U363" s="21">
        <f>IF(M363="","",IF(M363&lt;=0,IF(ISNUMBER(U362),U362,0)+1,0))</f>
        <v/>
      </c>
    </row>
    <row r="364" spans="1:21">
      <c r="A364" s="17"/>
      <c r="B364" s="18"/>
      <c r="C364" s="18"/>
      <c r="D364" s="18"/>
      <c r="E364" s="18"/>
      <c r="F364" s="19"/>
      <c r="G364" s="19"/>
      <c r="H364" s="19"/>
      <c r="I364" s="19"/>
      <c r="J364" s="20"/>
      <c r="K364" s="19"/>
      <c r="L364" s="21">
        <f>IF(OR(F364="",G364="",H364=""),"",IFERROR(ABS(H364-F364)/ABS(F364-G364),""))</f>
        <v/>
      </c>
      <c r="M364" s="22">
        <f>IF(OR(D364="",F364="",G364="",I364=""),"",IFERROR(IF(D364="Short",(F364-I364)/(G364-F364),(I364-F364)/(F364-G364))-N(K364),""))</f>
        <v/>
      </c>
      <c r="N364" s="18"/>
      <c r="O364" s="18"/>
      <c r="P364" s="18"/>
      <c r="Q364" s="9"/>
      <c r="R364" s="21" t="e">
        <f>IF(M364="",NA(),SUM($M$5:M364))</f>
        <v>#N/A</v>
      </c>
      <c r="S364" s="21">
        <f>IF(M364="","",IF(M364&gt;0,1,0))</f>
        <v/>
      </c>
      <c r="T364" s="21">
        <f>IF(M364="","",IF(OR(Dashboard!$C$6="All",B364=Dashboard!$C$6),1,0))</f>
        <v/>
      </c>
      <c r="U364" s="21">
        <f>IF(M364="","",IF(M364&lt;=0,IF(ISNUMBER(U363),U363,0)+1,0))</f>
        <v/>
      </c>
    </row>
    <row r="365" spans="1:21">
      <c r="A365" s="17"/>
      <c r="B365" s="18"/>
      <c r="C365" s="18"/>
      <c r="D365" s="18"/>
      <c r="E365" s="18"/>
      <c r="F365" s="19"/>
      <c r="G365" s="19"/>
      <c r="H365" s="19"/>
      <c r="I365" s="19"/>
      <c r="J365" s="20"/>
      <c r="K365" s="19"/>
      <c r="L365" s="21">
        <f>IF(OR(F365="",G365="",H365=""),"",IFERROR(ABS(H365-F365)/ABS(F365-G365),""))</f>
        <v/>
      </c>
      <c r="M365" s="22">
        <f>IF(OR(D365="",F365="",G365="",I365=""),"",IFERROR(IF(D365="Short",(F365-I365)/(G365-F365),(I365-F365)/(F365-G365))-N(K365),""))</f>
        <v/>
      </c>
      <c r="N365" s="18"/>
      <c r="O365" s="18"/>
      <c r="P365" s="18"/>
      <c r="Q365" s="9"/>
      <c r="R365" s="21" t="e">
        <f>IF(M365="",NA(),SUM($M$5:M365))</f>
        <v>#N/A</v>
      </c>
      <c r="S365" s="21">
        <f>IF(M365="","",IF(M365&gt;0,1,0))</f>
        <v/>
      </c>
      <c r="T365" s="21">
        <f>IF(M365="","",IF(OR(Dashboard!$C$6="All",B365=Dashboard!$C$6),1,0))</f>
        <v/>
      </c>
      <c r="U365" s="21">
        <f>IF(M365="","",IF(M365&lt;=0,IF(ISNUMBER(U364),U364,0)+1,0))</f>
        <v/>
      </c>
    </row>
    <row r="366" spans="1:21">
      <c r="A366" s="17"/>
      <c r="B366" s="18"/>
      <c r="C366" s="18"/>
      <c r="D366" s="18"/>
      <c r="E366" s="18"/>
      <c r="F366" s="19"/>
      <c r="G366" s="19"/>
      <c r="H366" s="19"/>
      <c r="I366" s="19"/>
      <c r="J366" s="20"/>
      <c r="K366" s="19"/>
      <c r="L366" s="21">
        <f>IF(OR(F366="",G366="",H366=""),"",IFERROR(ABS(H366-F366)/ABS(F366-G366),""))</f>
        <v/>
      </c>
      <c r="M366" s="22">
        <f>IF(OR(D366="",F366="",G366="",I366=""),"",IFERROR(IF(D366="Short",(F366-I366)/(G366-F366),(I366-F366)/(F366-G366))-N(K366),""))</f>
        <v/>
      </c>
      <c r="N366" s="18"/>
      <c r="O366" s="18"/>
      <c r="P366" s="18"/>
      <c r="Q366" s="9"/>
      <c r="R366" s="21" t="e">
        <f>IF(M366="",NA(),SUM($M$5:M366))</f>
        <v>#N/A</v>
      </c>
      <c r="S366" s="21">
        <f>IF(M366="","",IF(M366&gt;0,1,0))</f>
        <v/>
      </c>
      <c r="T366" s="21">
        <f>IF(M366="","",IF(OR(Dashboard!$C$6="All",B366=Dashboard!$C$6),1,0))</f>
        <v/>
      </c>
      <c r="U366" s="21">
        <f>IF(M366="","",IF(M366&lt;=0,IF(ISNUMBER(U365),U365,0)+1,0))</f>
        <v/>
      </c>
    </row>
    <row r="367" spans="1:21">
      <c r="A367" s="17"/>
      <c r="B367" s="18"/>
      <c r="C367" s="18"/>
      <c r="D367" s="18"/>
      <c r="E367" s="18"/>
      <c r="F367" s="19"/>
      <c r="G367" s="19"/>
      <c r="H367" s="19"/>
      <c r="I367" s="19"/>
      <c r="J367" s="20"/>
      <c r="K367" s="19"/>
      <c r="L367" s="21">
        <f>IF(OR(F367="",G367="",H367=""),"",IFERROR(ABS(H367-F367)/ABS(F367-G367),""))</f>
        <v/>
      </c>
      <c r="M367" s="22">
        <f>IF(OR(D367="",F367="",G367="",I367=""),"",IFERROR(IF(D367="Short",(F367-I367)/(G367-F367),(I367-F367)/(F367-G367))-N(K367),""))</f>
        <v/>
      </c>
      <c r="N367" s="18"/>
      <c r="O367" s="18"/>
      <c r="P367" s="18"/>
      <c r="Q367" s="9"/>
      <c r="R367" s="21" t="e">
        <f>IF(M367="",NA(),SUM($M$5:M367))</f>
        <v>#N/A</v>
      </c>
      <c r="S367" s="21">
        <f>IF(M367="","",IF(M367&gt;0,1,0))</f>
        <v/>
      </c>
      <c r="T367" s="21">
        <f>IF(M367="","",IF(OR(Dashboard!$C$6="All",B367=Dashboard!$C$6),1,0))</f>
        <v/>
      </c>
      <c r="U367" s="21">
        <f>IF(M367="","",IF(M367&lt;=0,IF(ISNUMBER(U366),U366,0)+1,0))</f>
        <v/>
      </c>
    </row>
    <row r="368" spans="1:21">
      <c r="A368" s="17"/>
      <c r="B368" s="18"/>
      <c r="C368" s="18"/>
      <c r="D368" s="18"/>
      <c r="E368" s="18"/>
      <c r="F368" s="19"/>
      <c r="G368" s="19"/>
      <c r="H368" s="19"/>
      <c r="I368" s="19"/>
      <c r="J368" s="20"/>
      <c r="K368" s="19"/>
      <c r="L368" s="21">
        <f>IF(OR(F368="",G368="",H368=""),"",IFERROR(ABS(H368-F368)/ABS(F368-G368),""))</f>
        <v/>
      </c>
      <c r="M368" s="22">
        <f>IF(OR(D368="",F368="",G368="",I368=""),"",IFERROR(IF(D368="Short",(F368-I368)/(G368-F368),(I368-F368)/(F368-G368))-N(K368),""))</f>
        <v/>
      </c>
      <c r="N368" s="18"/>
      <c r="O368" s="18"/>
      <c r="P368" s="18"/>
      <c r="Q368" s="9"/>
      <c r="R368" s="21" t="e">
        <f>IF(M368="",NA(),SUM($M$5:M368))</f>
        <v>#N/A</v>
      </c>
      <c r="S368" s="21">
        <f>IF(M368="","",IF(M368&gt;0,1,0))</f>
        <v/>
      </c>
      <c r="T368" s="21">
        <f>IF(M368="","",IF(OR(Dashboard!$C$6="All",B368=Dashboard!$C$6),1,0))</f>
        <v/>
      </c>
      <c r="U368" s="21">
        <f>IF(M368="","",IF(M368&lt;=0,IF(ISNUMBER(U367),U367,0)+1,0))</f>
        <v/>
      </c>
    </row>
    <row r="369" spans="1:21">
      <c r="A369" s="17"/>
      <c r="B369" s="18"/>
      <c r="C369" s="18"/>
      <c r="D369" s="18"/>
      <c r="E369" s="18"/>
      <c r="F369" s="19"/>
      <c r="G369" s="19"/>
      <c r="H369" s="19"/>
      <c r="I369" s="19"/>
      <c r="J369" s="20"/>
      <c r="K369" s="19"/>
      <c r="L369" s="21">
        <f>IF(OR(F369="",G369="",H369=""),"",IFERROR(ABS(H369-F369)/ABS(F369-G369),""))</f>
        <v/>
      </c>
      <c r="M369" s="22">
        <f>IF(OR(D369="",F369="",G369="",I369=""),"",IFERROR(IF(D369="Short",(F369-I369)/(G369-F369),(I369-F369)/(F369-G369))-N(K369),""))</f>
        <v/>
      </c>
      <c r="N369" s="18"/>
      <c r="O369" s="18"/>
      <c r="P369" s="18"/>
      <c r="Q369" s="9"/>
      <c r="R369" s="21" t="e">
        <f>IF(M369="",NA(),SUM($M$5:M369))</f>
        <v>#N/A</v>
      </c>
      <c r="S369" s="21">
        <f>IF(M369="","",IF(M369&gt;0,1,0))</f>
        <v/>
      </c>
      <c r="T369" s="21">
        <f>IF(M369="","",IF(OR(Dashboard!$C$6="All",B369=Dashboard!$C$6),1,0))</f>
        <v/>
      </c>
      <c r="U369" s="21">
        <f>IF(M369="","",IF(M369&lt;=0,IF(ISNUMBER(U368),U368,0)+1,0))</f>
        <v/>
      </c>
    </row>
    <row r="370" spans="1:21">
      <c r="A370" s="17"/>
      <c r="B370" s="18"/>
      <c r="C370" s="18"/>
      <c r="D370" s="18"/>
      <c r="E370" s="18"/>
      <c r="F370" s="19"/>
      <c r="G370" s="19"/>
      <c r="H370" s="19"/>
      <c r="I370" s="19"/>
      <c r="J370" s="20"/>
      <c r="K370" s="19"/>
      <c r="L370" s="21">
        <f>IF(OR(F370="",G370="",H370=""),"",IFERROR(ABS(H370-F370)/ABS(F370-G370),""))</f>
        <v/>
      </c>
      <c r="M370" s="22">
        <f>IF(OR(D370="",F370="",G370="",I370=""),"",IFERROR(IF(D370="Short",(F370-I370)/(G370-F370),(I370-F370)/(F370-G370))-N(K370),""))</f>
        <v/>
      </c>
      <c r="N370" s="18"/>
      <c r="O370" s="18"/>
      <c r="P370" s="18"/>
      <c r="Q370" s="9"/>
      <c r="R370" s="21" t="e">
        <f>IF(M370="",NA(),SUM($M$5:M370))</f>
        <v>#N/A</v>
      </c>
      <c r="S370" s="21">
        <f>IF(M370="","",IF(M370&gt;0,1,0))</f>
        <v/>
      </c>
      <c r="T370" s="21">
        <f>IF(M370="","",IF(OR(Dashboard!$C$6="All",B370=Dashboard!$C$6),1,0))</f>
        <v/>
      </c>
      <c r="U370" s="21">
        <f>IF(M370="","",IF(M370&lt;=0,IF(ISNUMBER(U369),U369,0)+1,0))</f>
        <v/>
      </c>
    </row>
    <row r="371" spans="1:21">
      <c r="A371" s="17"/>
      <c r="B371" s="18"/>
      <c r="C371" s="18"/>
      <c r="D371" s="18"/>
      <c r="E371" s="18"/>
      <c r="F371" s="19"/>
      <c r="G371" s="19"/>
      <c r="H371" s="19"/>
      <c r="I371" s="19"/>
      <c r="J371" s="20"/>
      <c r="K371" s="19"/>
      <c r="L371" s="21">
        <f>IF(OR(F371="",G371="",H371=""),"",IFERROR(ABS(H371-F371)/ABS(F371-G371),""))</f>
        <v/>
      </c>
      <c r="M371" s="22">
        <f>IF(OR(D371="",F371="",G371="",I371=""),"",IFERROR(IF(D371="Short",(F371-I371)/(G371-F371),(I371-F371)/(F371-G371))-N(K371),""))</f>
        <v/>
      </c>
      <c r="N371" s="18"/>
      <c r="O371" s="18"/>
      <c r="P371" s="18"/>
      <c r="Q371" s="9"/>
      <c r="R371" s="21" t="e">
        <f>IF(M371="",NA(),SUM($M$5:M371))</f>
        <v>#N/A</v>
      </c>
      <c r="S371" s="21">
        <f>IF(M371="","",IF(M371&gt;0,1,0))</f>
        <v/>
      </c>
      <c r="T371" s="21">
        <f>IF(M371="","",IF(OR(Dashboard!$C$6="All",B371=Dashboard!$C$6),1,0))</f>
        <v/>
      </c>
      <c r="U371" s="21">
        <f>IF(M371="","",IF(M371&lt;=0,IF(ISNUMBER(U370),U370,0)+1,0))</f>
        <v/>
      </c>
    </row>
    <row r="372" spans="1:21">
      <c r="A372" s="17"/>
      <c r="B372" s="18"/>
      <c r="C372" s="18"/>
      <c r="D372" s="18"/>
      <c r="E372" s="18"/>
      <c r="F372" s="19"/>
      <c r="G372" s="19"/>
      <c r="H372" s="19"/>
      <c r="I372" s="19"/>
      <c r="J372" s="20"/>
      <c r="K372" s="19"/>
      <c r="L372" s="21">
        <f>IF(OR(F372="",G372="",H372=""),"",IFERROR(ABS(H372-F372)/ABS(F372-G372),""))</f>
        <v/>
      </c>
      <c r="M372" s="22">
        <f>IF(OR(D372="",F372="",G372="",I372=""),"",IFERROR(IF(D372="Short",(F372-I372)/(G372-F372),(I372-F372)/(F372-G372))-N(K372),""))</f>
        <v/>
      </c>
      <c r="N372" s="18"/>
      <c r="O372" s="18"/>
      <c r="P372" s="18"/>
      <c r="Q372" s="9"/>
      <c r="R372" s="21" t="e">
        <f>IF(M372="",NA(),SUM($M$5:M372))</f>
        <v>#N/A</v>
      </c>
      <c r="S372" s="21">
        <f>IF(M372="","",IF(M372&gt;0,1,0))</f>
        <v/>
      </c>
      <c r="T372" s="21">
        <f>IF(M372="","",IF(OR(Dashboard!$C$6="All",B372=Dashboard!$C$6),1,0))</f>
        <v/>
      </c>
      <c r="U372" s="21">
        <f>IF(M372="","",IF(M372&lt;=0,IF(ISNUMBER(U371),U371,0)+1,0))</f>
        <v/>
      </c>
    </row>
    <row r="373" spans="1:21">
      <c r="A373" s="17"/>
      <c r="B373" s="18"/>
      <c r="C373" s="18"/>
      <c r="D373" s="18"/>
      <c r="E373" s="18"/>
      <c r="F373" s="19"/>
      <c r="G373" s="19"/>
      <c r="H373" s="19"/>
      <c r="I373" s="19"/>
      <c r="J373" s="20"/>
      <c r="K373" s="19"/>
      <c r="L373" s="21">
        <f>IF(OR(F373="",G373="",H373=""),"",IFERROR(ABS(H373-F373)/ABS(F373-G373),""))</f>
        <v/>
      </c>
      <c r="M373" s="22">
        <f>IF(OR(D373="",F373="",G373="",I373=""),"",IFERROR(IF(D373="Short",(F373-I373)/(G373-F373),(I373-F373)/(F373-G373))-N(K373),""))</f>
        <v/>
      </c>
      <c r="N373" s="18"/>
      <c r="O373" s="18"/>
      <c r="P373" s="18"/>
      <c r="Q373" s="9"/>
      <c r="R373" s="21" t="e">
        <f>IF(M373="",NA(),SUM($M$5:M373))</f>
        <v>#N/A</v>
      </c>
      <c r="S373" s="21">
        <f>IF(M373="","",IF(M373&gt;0,1,0))</f>
        <v/>
      </c>
      <c r="T373" s="21">
        <f>IF(M373="","",IF(OR(Dashboard!$C$6="All",B373=Dashboard!$C$6),1,0))</f>
        <v/>
      </c>
      <c r="U373" s="21">
        <f>IF(M373="","",IF(M373&lt;=0,IF(ISNUMBER(U372),U372,0)+1,0))</f>
        <v/>
      </c>
    </row>
    <row r="374" spans="1:21">
      <c r="A374" s="17"/>
      <c r="B374" s="18"/>
      <c r="C374" s="18"/>
      <c r="D374" s="18"/>
      <c r="E374" s="18"/>
      <c r="F374" s="19"/>
      <c r="G374" s="19"/>
      <c r="H374" s="19"/>
      <c r="I374" s="19"/>
      <c r="J374" s="20"/>
      <c r="K374" s="19"/>
      <c r="L374" s="21">
        <f>IF(OR(F374="",G374="",H374=""),"",IFERROR(ABS(H374-F374)/ABS(F374-G374),""))</f>
        <v/>
      </c>
      <c r="M374" s="22">
        <f>IF(OR(D374="",F374="",G374="",I374=""),"",IFERROR(IF(D374="Short",(F374-I374)/(G374-F374),(I374-F374)/(F374-G374))-N(K374),""))</f>
        <v/>
      </c>
      <c r="N374" s="18"/>
      <c r="O374" s="18"/>
      <c r="P374" s="18"/>
      <c r="Q374" s="9"/>
      <c r="R374" s="21" t="e">
        <f>IF(M374="",NA(),SUM($M$5:M374))</f>
        <v>#N/A</v>
      </c>
      <c r="S374" s="21">
        <f>IF(M374="","",IF(M374&gt;0,1,0))</f>
        <v/>
      </c>
      <c r="T374" s="21">
        <f>IF(M374="","",IF(OR(Dashboard!$C$6="All",B374=Dashboard!$C$6),1,0))</f>
        <v/>
      </c>
      <c r="U374" s="21">
        <f>IF(M374="","",IF(M374&lt;=0,IF(ISNUMBER(U373),U373,0)+1,0))</f>
        <v/>
      </c>
    </row>
    <row r="375" spans="1:21">
      <c r="A375" s="17"/>
      <c r="B375" s="18"/>
      <c r="C375" s="18"/>
      <c r="D375" s="18"/>
      <c r="E375" s="18"/>
      <c r="F375" s="19"/>
      <c r="G375" s="19"/>
      <c r="H375" s="19"/>
      <c r="I375" s="19"/>
      <c r="J375" s="20"/>
      <c r="K375" s="19"/>
      <c r="L375" s="21">
        <f>IF(OR(F375="",G375="",H375=""),"",IFERROR(ABS(H375-F375)/ABS(F375-G375),""))</f>
        <v/>
      </c>
      <c r="M375" s="22">
        <f>IF(OR(D375="",F375="",G375="",I375=""),"",IFERROR(IF(D375="Short",(F375-I375)/(G375-F375),(I375-F375)/(F375-G375))-N(K375),""))</f>
        <v/>
      </c>
      <c r="N375" s="18"/>
      <c r="O375" s="18"/>
      <c r="P375" s="18"/>
      <c r="Q375" s="9"/>
      <c r="R375" s="21" t="e">
        <f>IF(M375="",NA(),SUM($M$5:M375))</f>
        <v>#N/A</v>
      </c>
      <c r="S375" s="21">
        <f>IF(M375="","",IF(M375&gt;0,1,0))</f>
        <v/>
      </c>
      <c r="T375" s="21">
        <f>IF(M375="","",IF(OR(Dashboard!$C$6="All",B375=Dashboard!$C$6),1,0))</f>
        <v/>
      </c>
      <c r="U375" s="21">
        <f>IF(M375="","",IF(M375&lt;=0,IF(ISNUMBER(U374),U374,0)+1,0))</f>
        <v/>
      </c>
    </row>
    <row r="376" spans="1:21">
      <c r="A376" s="17"/>
      <c r="B376" s="18"/>
      <c r="C376" s="18"/>
      <c r="D376" s="18"/>
      <c r="E376" s="18"/>
      <c r="F376" s="19"/>
      <c r="G376" s="19"/>
      <c r="H376" s="19"/>
      <c r="I376" s="19"/>
      <c r="J376" s="20"/>
      <c r="K376" s="19"/>
      <c r="L376" s="21">
        <f>IF(OR(F376="",G376="",H376=""),"",IFERROR(ABS(H376-F376)/ABS(F376-G376),""))</f>
        <v/>
      </c>
      <c r="M376" s="22">
        <f>IF(OR(D376="",F376="",G376="",I376=""),"",IFERROR(IF(D376="Short",(F376-I376)/(G376-F376),(I376-F376)/(F376-G376))-N(K376),""))</f>
        <v/>
      </c>
      <c r="N376" s="18"/>
      <c r="O376" s="18"/>
      <c r="P376" s="18"/>
      <c r="Q376" s="9"/>
      <c r="R376" s="21" t="e">
        <f>IF(M376="",NA(),SUM($M$5:M376))</f>
        <v>#N/A</v>
      </c>
      <c r="S376" s="21">
        <f>IF(M376="","",IF(M376&gt;0,1,0))</f>
        <v/>
      </c>
      <c r="T376" s="21">
        <f>IF(M376="","",IF(OR(Dashboard!$C$6="All",B376=Dashboard!$C$6),1,0))</f>
        <v/>
      </c>
      <c r="U376" s="21">
        <f>IF(M376="","",IF(M376&lt;=0,IF(ISNUMBER(U375),U375,0)+1,0))</f>
        <v/>
      </c>
    </row>
    <row r="377" spans="1:21">
      <c r="A377" s="17"/>
      <c r="B377" s="18"/>
      <c r="C377" s="18"/>
      <c r="D377" s="18"/>
      <c r="E377" s="18"/>
      <c r="F377" s="19"/>
      <c r="G377" s="19"/>
      <c r="H377" s="19"/>
      <c r="I377" s="19"/>
      <c r="J377" s="20"/>
      <c r="K377" s="19"/>
      <c r="L377" s="21">
        <f>IF(OR(F377="",G377="",H377=""),"",IFERROR(ABS(H377-F377)/ABS(F377-G377),""))</f>
        <v/>
      </c>
      <c r="M377" s="22">
        <f>IF(OR(D377="",F377="",G377="",I377=""),"",IFERROR(IF(D377="Short",(F377-I377)/(G377-F377),(I377-F377)/(F377-G377))-N(K377),""))</f>
        <v/>
      </c>
      <c r="N377" s="18"/>
      <c r="O377" s="18"/>
      <c r="P377" s="18"/>
      <c r="Q377" s="9"/>
      <c r="R377" s="21" t="e">
        <f>IF(M377="",NA(),SUM($M$5:M377))</f>
        <v>#N/A</v>
      </c>
      <c r="S377" s="21">
        <f>IF(M377="","",IF(M377&gt;0,1,0))</f>
        <v/>
      </c>
      <c r="T377" s="21">
        <f>IF(M377="","",IF(OR(Dashboard!$C$6="All",B377=Dashboard!$C$6),1,0))</f>
        <v/>
      </c>
      <c r="U377" s="21">
        <f>IF(M377="","",IF(M377&lt;=0,IF(ISNUMBER(U376),U376,0)+1,0))</f>
        <v/>
      </c>
    </row>
    <row r="378" spans="1:21">
      <c r="A378" s="17"/>
      <c r="B378" s="18"/>
      <c r="C378" s="18"/>
      <c r="D378" s="18"/>
      <c r="E378" s="18"/>
      <c r="F378" s="19"/>
      <c r="G378" s="19"/>
      <c r="H378" s="19"/>
      <c r="I378" s="19"/>
      <c r="J378" s="20"/>
      <c r="K378" s="19"/>
      <c r="L378" s="21">
        <f>IF(OR(F378="",G378="",H378=""),"",IFERROR(ABS(H378-F378)/ABS(F378-G378),""))</f>
        <v/>
      </c>
      <c r="M378" s="22">
        <f>IF(OR(D378="",F378="",G378="",I378=""),"",IFERROR(IF(D378="Short",(F378-I378)/(G378-F378),(I378-F378)/(F378-G378))-N(K378),""))</f>
        <v/>
      </c>
      <c r="N378" s="18"/>
      <c r="O378" s="18"/>
      <c r="P378" s="18"/>
      <c r="Q378" s="9"/>
      <c r="R378" s="21" t="e">
        <f>IF(M378="",NA(),SUM($M$5:M378))</f>
        <v>#N/A</v>
      </c>
      <c r="S378" s="21">
        <f>IF(M378="","",IF(M378&gt;0,1,0))</f>
        <v/>
      </c>
      <c r="T378" s="21">
        <f>IF(M378="","",IF(OR(Dashboard!$C$6="All",B378=Dashboard!$C$6),1,0))</f>
        <v/>
      </c>
      <c r="U378" s="21">
        <f>IF(M378="","",IF(M378&lt;=0,IF(ISNUMBER(U377),U377,0)+1,0))</f>
        <v/>
      </c>
    </row>
    <row r="379" spans="1:21">
      <c r="A379" s="17"/>
      <c r="B379" s="18"/>
      <c r="C379" s="18"/>
      <c r="D379" s="18"/>
      <c r="E379" s="18"/>
      <c r="F379" s="19"/>
      <c r="G379" s="19"/>
      <c r="H379" s="19"/>
      <c r="I379" s="19"/>
      <c r="J379" s="20"/>
      <c r="K379" s="19"/>
      <c r="L379" s="21">
        <f>IF(OR(F379="",G379="",H379=""),"",IFERROR(ABS(H379-F379)/ABS(F379-G379),""))</f>
        <v/>
      </c>
      <c r="M379" s="22">
        <f>IF(OR(D379="",F379="",G379="",I379=""),"",IFERROR(IF(D379="Short",(F379-I379)/(G379-F379),(I379-F379)/(F379-G379))-N(K379),""))</f>
        <v/>
      </c>
      <c r="N379" s="18"/>
      <c r="O379" s="18"/>
      <c r="P379" s="18"/>
      <c r="Q379" s="9"/>
      <c r="R379" s="21" t="e">
        <f>IF(M379="",NA(),SUM($M$5:M379))</f>
        <v>#N/A</v>
      </c>
      <c r="S379" s="21">
        <f>IF(M379="","",IF(M379&gt;0,1,0))</f>
        <v/>
      </c>
      <c r="T379" s="21">
        <f>IF(M379="","",IF(OR(Dashboard!$C$6="All",B379=Dashboard!$C$6),1,0))</f>
        <v/>
      </c>
      <c r="U379" s="21">
        <f>IF(M379="","",IF(M379&lt;=0,IF(ISNUMBER(U378),U378,0)+1,0))</f>
        <v/>
      </c>
    </row>
    <row r="380" spans="1:21">
      <c r="A380" s="17"/>
      <c r="B380" s="18"/>
      <c r="C380" s="18"/>
      <c r="D380" s="18"/>
      <c r="E380" s="18"/>
      <c r="F380" s="19"/>
      <c r="G380" s="19"/>
      <c r="H380" s="19"/>
      <c r="I380" s="19"/>
      <c r="J380" s="20"/>
      <c r="K380" s="19"/>
      <c r="L380" s="21">
        <f>IF(OR(F380="",G380="",H380=""),"",IFERROR(ABS(H380-F380)/ABS(F380-G380),""))</f>
        <v/>
      </c>
      <c r="M380" s="22">
        <f>IF(OR(D380="",F380="",G380="",I380=""),"",IFERROR(IF(D380="Short",(F380-I380)/(G380-F380),(I380-F380)/(F380-G380))-N(K380),""))</f>
        <v/>
      </c>
      <c r="N380" s="18"/>
      <c r="O380" s="18"/>
      <c r="P380" s="18"/>
      <c r="Q380" s="9"/>
      <c r="R380" s="21" t="e">
        <f>IF(M380="",NA(),SUM($M$5:M380))</f>
        <v>#N/A</v>
      </c>
      <c r="S380" s="21">
        <f>IF(M380="","",IF(M380&gt;0,1,0))</f>
        <v/>
      </c>
      <c r="T380" s="21">
        <f>IF(M380="","",IF(OR(Dashboard!$C$6="All",B380=Dashboard!$C$6),1,0))</f>
        <v/>
      </c>
      <c r="U380" s="21">
        <f>IF(M380="","",IF(M380&lt;=0,IF(ISNUMBER(U379),U379,0)+1,0))</f>
        <v/>
      </c>
    </row>
    <row r="381" spans="1:21">
      <c r="A381" s="17"/>
      <c r="B381" s="18"/>
      <c r="C381" s="18"/>
      <c r="D381" s="18"/>
      <c r="E381" s="18"/>
      <c r="F381" s="19"/>
      <c r="G381" s="19"/>
      <c r="H381" s="19"/>
      <c r="I381" s="19"/>
      <c r="J381" s="20"/>
      <c r="K381" s="19"/>
      <c r="L381" s="21">
        <f>IF(OR(F381="",G381="",H381=""),"",IFERROR(ABS(H381-F381)/ABS(F381-G381),""))</f>
        <v/>
      </c>
      <c r="M381" s="22">
        <f>IF(OR(D381="",F381="",G381="",I381=""),"",IFERROR(IF(D381="Short",(F381-I381)/(G381-F381),(I381-F381)/(F381-G381))-N(K381),""))</f>
        <v/>
      </c>
      <c r="N381" s="18"/>
      <c r="O381" s="18"/>
      <c r="P381" s="18"/>
      <c r="Q381" s="9"/>
      <c r="R381" s="21" t="e">
        <f>IF(M381="",NA(),SUM($M$5:M381))</f>
        <v>#N/A</v>
      </c>
      <c r="S381" s="21">
        <f>IF(M381="","",IF(M381&gt;0,1,0))</f>
        <v/>
      </c>
      <c r="T381" s="21">
        <f>IF(M381="","",IF(OR(Dashboard!$C$6="All",B381=Dashboard!$C$6),1,0))</f>
        <v/>
      </c>
      <c r="U381" s="21">
        <f>IF(M381="","",IF(M381&lt;=0,IF(ISNUMBER(U380),U380,0)+1,0))</f>
        <v/>
      </c>
    </row>
    <row r="382" spans="1:21">
      <c r="A382" s="17"/>
      <c r="B382" s="18"/>
      <c r="C382" s="18"/>
      <c r="D382" s="18"/>
      <c r="E382" s="18"/>
      <c r="F382" s="19"/>
      <c r="G382" s="19"/>
      <c r="H382" s="19"/>
      <c r="I382" s="19"/>
      <c r="J382" s="20"/>
      <c r="K382" s="19"/>
      <c r="L382" s="21">
        <f>IF(OR(F382="",G382="",H382=""),"",IFERROR(ABS(H382-F382)/ABS(F382-G382),""))</f>
        <v/>
      </c>
      <c r="M382" s="22">
        <f>IF(OR(D382="",F382="",G382="",I382=""),"",IFERROR(IF(D382="Short",(F382-I382)/(G382-F382),(I382-F382)/(F382-G382))-N(K382),""))</f>
        <v/>
      </c>
      <c r="N382" s="18"/>
      <c r="O382" s="18"/>
      <c r="P382" s="18"/>
      <c r="Q382" s="9"/>
      <c r="R382" s="21" t="e">
        <f>IF(M382="",NA(),SUM($M$5:M382))</f>
        <v>#N/A</v>
      </c>
      <c r="S382" s="21">
        <f>IF(M382="","",IF(M382&gt;0,1,0))</f>
        <v/>
      </c>
      <c r="T382" s="21">
        <f>IF(M382="","",IF(OR(Dashboard!$C$6="All",B382=Dashboard!$C$6),1,0))</f>
        <v/>
      </c>
      <c r="U382" s="21">
        <f>IF(M382="","",IF(M382&lt;=0,IF(ISNUMBER(U381),U381,0)+1,0))</f>
        <v/>
      </c>
    </row>
    <row r="383" spans="1:21">
      <c r="A383" s="17"/>
      <c r="B383" s="18"/>
      <c r="C383" s="18"/>
      <c r="D383" s="18"/>
      <c r="E383" s="18"/>
      <c r="F383" s="19"/>
      <c r="G383" s="19"/>
      <c r="H383" s="19"/>
      <c r="I383" s="19"/>
      <c r="J383" s="20"/>
      <c r="K383" s="19"/>
      <c r="L383" s="21">
        <f>IF(OR(F383="",G383="",H383=""),"",IFERROR(ABS(H383-F383)/ABS(F383-G383),""))</f>
        <v/>
      </c>
      <c r="M383" s="22">
        <f>IF(OR(D383="",F383="",G383="",I383=""),"",IFERROR(IF(D383="Short",(F383-I383)/(G383-F383),(I383-F383)/(F383-G383))-N(K383),""))</f>
        <v/>
      </c>
      <c r="N383" s="18"/>
      <c r="O383" s="18"/>
      <c r="P383" s="18"/>
      <c r="Q383" s="9"/>
      <c r="R383" s="21" t="e">
        <f>IF(M383="",NA(),SUM($M$5:M383))</f>
        <v>#N/A</v>
      </c>
      <c r="S383" s="21">
        <f>IF(M383="","",IF(M383&gt;0,1,0))</f>
        <v/>
      </c>
      <c r="T383" s="21">
        <f>IF(M383="","",IF(OR(Dashboard!$C$6="All",B383=Dashboard!$C$6),1,0))</f>
        <v/>
      </c>
      <c r="U383" s="21">
        <f>IF(M383="","",IF(M383&lt;=0,IF(ISNUMBER(U382),U382,0)+1,0))</f>
        <v/>
      </c>
    </row>
    <row r="384" spans="1:21">
      <c r="A384" s="17"/>
      <c r="B384" s="18"/>
      <c r="C384" s="18"/>
      <c r="D384" s="18"/>
      <c r="E384" s="18"/>
      <c r="F384" s="19"/>
      <c r="G384" s="19"/>
      <c r="H384" s="19"/>
      <c r="I384" s="19"/>
      <c r="J384" s="20"/>
      <c r="K384" s="19"/>
      <c r="L384" s="21">
        <f>IF(OR(F384="",G384="",H384=""),"",IFERROR(ABS(H384-F384)/ABS(F384-G384),""))</f>
        <v/>
      </c>
      <c r="M384" s="22">
        <f>IF(OR(D384="",F384="",G384="",I384=""),"",IFERROR(IF(D384="Short",(F384-I384)/(G384-F384),(I384-F384)/(F384-G384))-N(K384),""))</f>
        <v/>
      </c>
      <c r="N384" s="18"/>
      <c r="O384" s="18"/>
      <c r="P384" s="18"/>
      <c r="Q384" s="9"/>
      <c r="R384" s="21" t="e">
        <f>IF(M384="",NA(),SUM($M$5:M384))</f>
        <v>#N/A</v>
      </c>
      <c r="S384" s="21">
        <f>IF(M384="","",IF(M384&gt;0,1,0))</f>
        <v/>
      </c>
      <c r="T384" s="21">
        <f>IF(M384="","",IF(OR(Dashboard!$C$6="All",B384=Dashboard!$C$6),1,0))</f>
        <v/>
      </c>
      <c r="U384" s="21">
        <f>IF(M384="","",IF(M384&lt;=0,IF(ISNUMBER(U383),U383,0)+1,0))</f>
        <v/>
      </c>
    </row>
    <row r="385" spans="1:21">
      <c r="A385" s="17"/>
      <c r="B385" s="18"/>
      <c r="C385" s="18"/>
      <c r="D385" s="18"/>
      <c r="E385" s="18"/>
      <c r="F385" s="19"/>
      <c r="G385" s="19"/>
      <c r="H385" s="19"/>
      <c r="I385" s="19"/>
      <c r="J385" s="20"/>
      <c r="K385" s="19"/>
      <c r="L385" s="21">
        <f>IF(OR(F385="",G385="",H385=""),"",IFERROR(ABS(H385-F385)/ABS(F385-G385),""))</f>
        <v/>
      </c>
      <c r="M385" s="22">
        <f>IF(OR(D385="",F385="",G385="",I385=""),"",IFERROR(IF(D385="Short",(F385-I385)/(G385-F385),(I385-F385)/(F385-G385))-N(K385),""))</f>
        <v/>
      </c>
      <c r="N385" s="18"/>
      <c r="O385" s="18"/>
      <c r="P385" s="18"/>
      <c r="Q385" s="9"/>
      <c r="R385" s="21" t="e">
        <f>IF(M385="",NA(),SUM($M$5:M385))</f>
        <v>#N/A</v>
      </c>
      <c r="S385" s="21">
        <f>IF(M385="","",IF(M385&gt;0,1,0))</f>
        <v/>
      </c>
      <c r="T385" s="21">
        <f>IF(M385="","",IF(OR(Dashboard!$C$6="All",B385=Dashboard!$C$6),1,0))</f>
        <v/>
      </c>
      <c r="U385" s="21">
        <f>IF(M385="","",IF(M385&lt;=0,IF(ISNUMBER(U384),U384,0)+1,0))</f>
        <v/>
      </c>
    </row>
    <row r="386" spans="1:21">
      <c r="A386" s="17"/>
      <c r="B386" s="18"/>
      <c r="C386" s="18"/>
      <c r="D386" s="18"/>
      <c r="E386" s="18"/>
      <c r="F386" s="19"/>
      <c r="G386" s="19"/>
      <c r="H386" s="19"/>
      <c r="I386" s="19"/>
      <c r="J386" s="20"/>
      <c r="K386" s="19"/>
      <c r="L386" s="21">
        <f>IF(OR(F386="",G386="",H386=""),"",IFERROR(ABS(H386-F386)/ABS(F386-G386),""))</f>
        <v/>
      </c>
      <c r="M386" s="22">
        <f>IF(OR(D386="",F386="",G386="",I386=""),"",IFERROR(IF(D386="Short",(F386-I386)/(G386-F386),(I386-F386)/(F386-G386))-N(K386),""))</f>
        <v/>
      </c>
      <c r="N386" s="18"/>
      <c r="O386" s="18"/>
      <c r="P386" s="18"/>
      <c r="Q386" s="9"/>
      <c r="R386" s="21" t="e">
        <f>IF(M386="",NA(),SUM($M$5:M386))</f>
        <v>#N/A</v>
      </c>
      <c r="S386" s="21">
        <f>IF(M386="","",IF(M386&gt;0,1,0))</f>
        <v/>
      </c>
      <c r="T386" s="21">
        <f>IF(M386="","",IF(OR(Dashboard!$C$6="All",B386=Dashboard!$C$6),1,0))</f>
        <v/>
      </c>
      <c r="U386" s="21">
        <f>IF(M386="","",IF(M386&lt;=0,IF(ISNUMBER(U385),U385,0)+1,0))</f>
        <v/>
      </c>
    </row>
    <row r="387" spans="1:21">
      <c r="A387" s="17"/>
      <c r="B387" s="18"/>
      <c r="C387" s="18"/>
      <c r="D387" s="18"/>
      <c r="E387" s="18"/>
      <c r="F387" s="19"/>
      <c r="G387" s="19"/>
      <c r="H387" s="19"/>
      <c r="I387" s="19"/>
      <c r="J387" s="20"/>
      <c r="K387" s="19"/>
      <c r="L387" s="21">
        <f>IF(OR(F387="",G387="",H387=""),"",IFERROR(ABS(H387-F387)/ABS(F387-G387),""))</f>
        <v/>
      </c>
      <c r="M387" s="22">
        <f>IF(OR(D387="",F387="",G387="",I387=""),"",IFERROR(IF(D387="Short",(F387-I387)/(G387-F387),(I387-F387)/(F387-G387))-N(K387),""))</f>
        <v/>
      </c>
      <c r="N387" s="18"/>
      <c r="O387" s="18"/>
      <c r="P387" s="18"/>
      <c r="Q387" s="9"/>
      <c r="R387" s="21" t="e">
        <f>IF(M387="",NA(),SUM($M$5:M387))</f>
        <v>#N/A</v>
      </c>
      <c r="S387" s="21">
        <f>IF(M387="","",IF(M387&gt;0,1,0))</f>
        <v/>
      </c>
      <c r="T387" s="21">
        <f>IF(M387="","",IF(OR(Dashboard!$C$6="All",B387=Dashboard!$C$6),1,0))</f>
        <v/>
      </c>
      <c r="U387" s="21">
        <f>IF(M387="","",IF(M387&lt;=0,IF(ISNUMBER(U386),U386,0)+1,0))</f>
        <v/>
      </c>
    </row>
    <row r="388" spans="1:21">
      <c r="A388" s="17"/>
      <c r="B388" s="18"/>
      <c r="C388" s="18"/>
      <c r="D388" s="18"/>
      <c r="E388" s="18"/>
      <c r="F388" s="19"/>
      <c r="G388" s="19"/>
      <c r="H388" s="19"/>
      <c r="I388" s="19"/>
      <c r="J388" s="20"/>
      <c r="K388" s="19"/>
      <c r="L388" s="21">
        <f>IF(OR(F388="",G388="",H388=""),"",IFERROR(ABS(H388-F388)/ABS(F388-G388),""))</f>
        <v/>
      </c>
      <c r="M388" s="22">
        <f>IF(OR(D388="",F388="",G388="",I388=""),"",IFERROR(IF(D388="Short",(F388-I388)/(G388-F388),(I388-F388)/(F388-G388))-N(K388),""))</f>
        <v/>
      </c>
      <c r="N388" s="18"/>
      <c r="O388" s="18"/>
      <c r="P388" s="18"/>
      <c r="Q388" s="9"/>
      <c r="R388" s="21" t="e">
        <f>IF(M388="",NA(),SUM($M$5:M388))</f>
        <v>#N/A</v>
      </c>
      <c r="S388" s="21">
        <f>IF(M388="","",IF(M388&gt;0,1,0))</f>
        <v/>
      </c>
      <c r="T388" s="21">
        <f>IF(M388="","",IF(OR(Dashboard!$C$6="All",B388=Dashboard!$C$6),1,0))</f>
        <v/>
      </c>
      <c r="U388" s="21">
        <f>IF(M388="","",IF(M388&lt;=0,IF(ISNUMBER(U387),U387,0)+1,0))</f>
        <v/>
      </c>
    </row>
    <row r="389" spans="1:21">
      <c r="A389" s="17"/>
      <c r="B389" s="18"/>
      <c r="C389" s="18"/>
      <c r="D389" s="18"/>
      <c r="E389" s="18"/>
      <c r="F389" s="19"/>
      <c r="G389" s="19"/>
      <c r="H389" s="19"/>
      <c r="I389" s="19"/>
      <c r="J389" s="20"/>
      <c r="K389" s="19"/>
      <c r="L389" s="21">
        <f>IF(OR(F389="",G389="",H389=""),"",IFERROR(ABS(H389-F389)/ABS(F389-G389),""))</f>
        <v/>
      </c>
      <c r="M389" s="22">
        <f>IF(OR(D389="",F389="",G389="",I389=""),"",IFERROR(IF(D389="Short",(F389-I389)/(G389-F389),(I389-F389)/(F389-G389))-N(K389),""))</f>
        <v/>
      </c>
      <c r="N389" s="18"/>
      <c r="O389" s="18"/>
      <c r="P389" s="18"/>
      <c r="Q389" s="9"/>
      <c r="R389" s="21" t="e">
        <f>IF(M389="",NA(),SUM($M$5:M389))</f>
        <v>#N/A</v>
      </c>
      <c r="S389" s="21">
        <f>IF(M389="","",IF(M389&gt;0,1,0))</f>
        <v/>
      </c>
      <c r="T389" s="21">
        <f>IF(M389="","",IF(OR(Dashboard!$C$6="All",B389=Dashboard!$C$6),1,0))</f>
        <v/>
      </c>
      <c r="U389" s="21">
        <f>IF(M389="","",IF(M389&lt;=0,IF(ISNUMBER(U388),U388,0)+1,0))</f>
        <v/>
      </c>
    </row>
    <row r="390" spans="1:21">
      <c r="A390" s="17"/>
      <c r="B390" s="18"/>
      <c r="C390" s="18"/>
      <c r="D390" s="18"/>
      <c r="E390" s="18"/>
      <c r="F390" s="19"/>
      <c r="G390" s="19"/>
      <c r="H390" s="19"/>
      <c r="I390" s="19"/>
      <c r="J390" s="20"/>
      <c r="K390" s="19"/>
      <c r="L390" s="21">
        <f>IF(OR(F390="",G390="",H390=""),"",IFERROR(ABS(H390-F390)/ABS(F390-G390),""))</f>
        <v/>
      </c>
      <c r="M390" s="22">
        <f>IF(OR(D390="",F390="",G390="",I390=""),"",IFERROR(IF(D390="Short",(F390-I390)/(G390-F390),(I390-F390)/(F390-G390))-N(K390),""))</f>
        <v/>
      </c>
      <c r="N390" s="18"/>
      <c r="O390" s="18"/>
      <c r="P390" s="18"/>
      <c r="Q390" s="9"/>
      <c r="R390" s="21" t="e">
        <f>IF(M390="",NA(),SUM($M$5:M390))</f>
        <v>#N/A</v>
      </c>
      <c r="S390" s="21">
        <f>IF(M390="","",IF(M390&gt;0,1,0))</f>
        <v/>
      </c>
      <c r="T390" s="21">
        <f>IF(M390="","",IF(OR(Dashboard!$C$6="All",B390=Dashboard!$C$6),1,0))</f>
        <v/>
      </c>
      <c r="U390" s="21">
        <f>IF(M390="","",IF(M390&lt;=0,IF(ISNUMBER(U389),U389,0)+1,0))</f>
        <v/>
      </c>
    </row>
    <row r="391" spans="1:21">
      <c r="A391" s="17"/>
      <c r="B391" s="18"/>
      <c r="C391" s="18"/>
      <c r="D391" s="18"/>
      <c r="E391" s="18"/>
      <c r="F391" s="19"/>
      <c r="G391" s="19"/>
      <c r="H391" s="19"/>
      <c r="I391" s="19"/>
      <c r="J391" s="20"/>
      <c r="K391" s="19"/>
      <c r="L391" s="21">
        <f>IF(OR(F391="",G391="",H391=""),"",IFERROR(ABS(H391-F391)/ABS(F391-G391),""))</f>
        <v/>
      </c>
      <c r="M391" s="22">
        <f>IF(OR(D391="",F391="",G391="",I391=""),"",IFERROR(IF(D391="Short",(F391-I391)/(G391-F391),(I391-F391)/(F391-G391))-N(K391),""))</f>
        <v/>
      </c>
      <c r="N391" s="18"/>
      <c r="O391" s="18"/>
      <c r="P391" s="18"/>
      <c r="Q391" s="9"/>
      <c r="R391" s="21" t="e">
        <f>IF(M391="",NA(),SUM($M$5:M391))</f>
        <v>#N/A</v>
      </c>
      <c r="S391" s="21">
        <f>IF(M391="","",IF(M391&gt;0,1,0))</f>
        <v/>
      </c>
      <c r="T391" s="21">
        <f>IF(M391="","",IF(OR(Dashboard!$C$6="All",B391=Dashboard!$C$6),1,0))</f>
        <v/>
      </c>
      <c r="U391" s="21">
        <f>IF(M391="","",IF(M391&lt;=0,IF(ISNUMBER(U390),U390,0)+1,0))</f>
        <v/>
      </c>
    </row>
    <row r="392" spans="1:21">
      <c r="A392" s="17"/>
      <c r="B392" s="18"/>
      <c r="C392" s="18"/>
      <c r="D392" s="18"/>
      <c r="E392" s="18"/>
      <c r="F392" s="19"/>
      <c r="G392" s="19"/>
      <c r="H392" s="19"/>
      <c r="I392" s="19"/>
      <c r="J392" s="20"/>
      <c r="K392" s="19"/>
      <c r="L392" s="21">
        <f>IF(OR(F392="",G392="",H392=""),"",IFERROR(ABS(H392-F392)/ABS(F392-G392),""))</f>
        <v/>
      </c>
      <c r="M392" s="22">
        <f>IF(OR(D392="",F392="",G392="",I392=""),"",IFERROR(IF(D392="Short",(F392-I392)/(G392-F392),(I392-F392)/(F392-G392))-N(K392),""))</f>
        <v/>
      </c>
      <c r="N392" s="18"/>
      <c r="O392" s="18"/>
      <c r="P392" s="18"/>
      <c r="Q392" s="9"/>
      <c r="R392" s="21" t="e">
        <f>IF(M392="",NA(),SUM($M$5:M392))</f>
        <v>#N/A</v>
      </c>
      <c r="S392" s="21">
        <f>IF(M392="","",IF(M392&gt;0,1,0))</f>
        <v/>
      </c>
      <c r="T392" s="21">
        <f>IF(M392="","",IF(OR(Dashboard!$C$6="All",B392=Dashboard!$C$6),1,0))</f>
        <v/>
      </c>
      <c r="U392" s="21">
        <f>IF(M392="","",IF(M392&lt;=0,IF(ISNUMBER(U391),U391,0)+1,0))</f>
        <v/>
      </c>
    </row>
    <row r="393" spans="1:21">
      <c r="A393" s="17"/>
      <c r="B393" s="18"/>
      <c r="C393" s="18"/>
      <c r="D393" s="18"/>
      <c r="E393" s="18"/>
      <c r="F393" s="19"/>
      <c r="G393" s="19"/>
      <c r="H393" s="19"/>
      <c r="I393" s="19"/>
      <c r="J393" s="20"/>
      <c r="K393" s="19"/>
      <c r="L393" s="21">
        <f>IF(OR(F393="",G393="",H393=""),"",IFERROR(ABS(H393-F393)/ABS(F393-G393),""))</f>
        <v/>
      </c>
      <c r="M393" s="22">
        <f>IF(OR(D393="",F393="",G393="",I393=""),"",IFERROR(IF(D393="Short",(F393-I393)/(G393-F393),(I393-F393)/(F393-G393))-N(K393),""))</f>
        <v/>
      </c>
      <c r="N393" s="18"/>
      <c r="O393" s="18"/>
      <c r="P393" s="18"/>
      <c r="Q393" s="9"/>
      <c r="R393" s="21" t="e">
        <f>IF(M393="",NA(),SUM($M$5:M393))</f>
        <v>#N/A</v>
      </c>
      <c r="S393" s="21">
        <f>IF(M393="","",IF(M393&gt;0,1,0))</f>
        <v/>
      </c>
      <c r="T393" s="21">
        <f>IF(M393="","",IF(OR(Dashboard!$C$6="All",B393=Dashboard!$C$6),1,0))</f>
        <v/>
      </c>
      <c r="U393" s="21">
        <f>IF(M393="","",IF(M393&lt;=0,IF(ISNUMBER(U392),U392,0)+1,0))</f>
        <v/>
      </c>
    </row>
    <row r="394" spans="1:21">
      <c r="A394" s="17"/>
      <c r="B394" s="18"/>
      <c r="C394" s="18"/>
      <c r="D394" s="18"/>
      <c r="E394" s="18"/>
      <c r="F394" s="19"/>
      <c r="G394" s="19"/>
      <c r="H394" s="19"/>
      <c r="I394" s="19"/>
      <c r="J394" s="20"/>
      <c r="K394" s="19"/>
      <c r="L394" s="21">
        <f>IF(OR(F394="",G394="",H394=""),"",IFERROR(ABS(H394-F394)/ABS(F394-G394),""))</f>
        <v/>
      </c>
      <c r="M394" s="22">
        <f>IF(OR(D394="",F394="",G394="",I394=""),"",IFERROR(IF(D394="Short",(F394-I394)/(G394-F394),(I394-F394)/(F394-G394))-N(K394),""))</f>
        <v/>
      </c>
      <c r="N394" s="18"/>
      <c r="O394" s="18"/>
      <c r="P394" s="18"/>
      <c r="Q394" s="9"/>
      <c r="R394" s="21" t="e">
        <f>IF(M394="",NA(),SUM($M$5:M394))</f>
        <v>#N/A</v>
      </c>
      <c r="S394" s="21">
        <f>IF(M394="","",IF(M394&gt;0,1,0))</f>
        <v/>
      </c>
      <c r="T394" s="21">
        <f>IF(M394="","",IF(OR(Dashboard!$C$6="All",B394=Dashboard!$C$6),1,0))</f>
        <v/>
      </c>
      <c r="U394" s="21">
        <f>IF(M394="","",IF(M394&lt;=0,IF(ISNUMBER(U393),U393,0)+1,0))</f>
        <v/>
      </c>
    </row>
    <row r="395" spans="1:21">
      <c r="A395" s="17"/>
      <c r="B395" s="18"/>
      <c r="C395" s="18"/>
      <c r="D395" s="18"/>
      <c r="E395" s="18"/>
      <c r="F395" s="19"/>
      <c r="G395" s="19"/>
      <c r="H395" s="19"/>
      <c r="I395" s="19"/>
      <c r="J395" s="20"/>
      <c r="K395" s="19"/>
      <c r="L395" s="21">
        <f>IF(OR(F395="",G395="",H395=""),"",IFERROR(ABS(H395-F395)/ABS(F395-G395),""))</f>
        <v/>
      </c>
      <c r="M395" s="22">
        <f>IF(OR(D395="",F395="",G395="",I395=""),"",IFERROR(IF(D395="Short",(F395-I395)/(G395-F395),(I395-F395)/(F395-G395))-N(K395),""))</f>
        <v/>
      </c>
      <c r="N395" s="18"/>
      <c r="O395" s="18"/>
      <c r="P395" s="18"/>
      <c r="Q395" s="9"/>
      <c r="R395" s="21" t="e">
        <f>IF(M395="",NA(),SUM($M$5:M395))</f>
        <v>#N/A</v>
      </c>
      <c r="S395" s="21">
        <f>IF(M395="","",IF(M395&gt;0,1,0))</f>
        <v/>
      </c>
      <c r="T395" s="21">
        <f>IF(M395="","",IF(OR(Dashboard!$C$6="All",B395=Dashboard!$C$6),1,0))</f>
        <v/>
      </c>
      <c r="U395" s="21">
        <f>IF(M395="","",IF(M395&lt;=0,IF(ISNUMBER(U394),U394,0)+1,0))</f>
        <v/>
      </c>
    </row>
    <row r="396" spans="1:21">
      <c r="A396" s="17"/>
      <c r="B396" s="18"/>
      <c r="C396" s="18"/>
      <c r="D396" s="18"/>
      <c r="E396" s="18"/>
      <c r="F396" s="19"/>
      <c r="G396" s="19"/>
      <c r="H396" s="19"/>
      <c r="I396" s="19"/>
      <c r="J396" s="20"/>
      <c r="K396" s="19"/>
      <c r="L396" s="21">
        <f>IF(OR(F396="",G396="",H396=""),"",IFERROR(ABS(H396-F396)/ABS(F396-G396),""))</f>
        <v/>
      </c>
      <c r="M396" s="22">
        <f>IF(OR(D396="",F396="",G396="",I396=""),"",IFERROR(IF(D396="Short",(F396-I396)/(G396-F396),(I396-F396)/(F396-G396))-N(K396),""))</f>
        <v/>
      </c>
      <c r="N396" s="18"/>
      <c r="O396" s="18"/>
      <c r="P396" s="18"/>
      <c r="Q396" s="9"/>
      <c r="R396" s="21" t="e">
        <f>IF(M396="",NA(),SUM($M$5:M396))</f>
        <v>#N/A</v>
      </c>
      <c r="S396" s="21">
        <f>IF(M396="","",IF(M396&gt;0,1,0))</f>
        <v/>
      </c>
      <c r="T396" s="21">
        <f>IF(M396="","",IF(OR(Dashboard!$C$6="All",B396=Dashboard!$C$6),1,0))</f>
        <v/>
      </c>
      <c r="U396" s="21">
        <f>IF(M396="","",IF(M396&lt;=0,IF(ISNUMBER(U395),U395,0)+1,0))</f>
        <v/>
      </c>
    </row>
    <row r="397" spans="1:21">
      <c r="A397" s="17"/>
      <c r="B397" s="18"/>
      <c r="C397" s="18"/>
      <c r="D397" s="18"/>
      <c r="E397" s="18"/>
      <c r="F397" s="19"/>
      <c r="G397" s="19"/>
      <c r="H397" s="19"/>
      <c r="I397" s="19"/>
      <c r="J397" s="20"/>
      <c r="K397" s="19"/>
      <c r="L397" s="21">
        <f>IF(OR(F397="",G397="",H397=""),"",IFERROR(ABS(H397-F397)/ABS(F397-G397),""))</f>
        <v/>
      </c>
      <c r="M397" s="22">
        <f>IF(OR(D397="",F397="",G397="",I397=""),"",IFERROR(IF(D397="Short",(F397-I397)/(G397-F397),(I397-F397)/(F397-G397))-N(K397),""))</f>
        <v/>
      </c>
      <c r="N397" s="18"/>
      <c r="O397" s="18"/>
      <c r="P397" s="18"/>
      <c r="Q397" s="9"/>
      <c r="R397" s="21" t="e">
        <f>IF(M397="",NA(),SUM($M$5:M397))</f>
        <v>#N/A</v>
      </c>
      <c r="S397" s="21">
        <f>IF(M397="","",IF(M397&gt;0,1,0))</f>
        <v/>
      </c>
      <c r="T397" s="21">
        <f>IF(M397="","",IF(OR(Dashboard!$C$6="All",B397=Dashboard!$C$6),1,0))</f>
        <v/>
      </c>
      <c r="U397" s="21">
        <f>IF(M397="","",IF(M397&lt;=0,IF(ISNUMBER(U396),U396,0)+1,0))</f>
        <v/>
      </c>
    </row>
    <row r="398" spans="1:21">
      <c r="A398" s="17"/>
      <c r="B398" s="18"/>
      <c r="C398" s="18"/>
      <c r="D398" s="18"/>
      <c r="E398" s="18"/>
      <c r="F398" s="19"/>
      <c r="G398" s="19"/>
      <c r="H398" s="19"/>
      <c r="I398" s="19"/>
      <c r="J398" s="20"/>
      <c r="K398" s="19"/>
      <c r="L398" s="21">
        <f>IF(OR(F398="",G398="",H398=""),"",IFERROR(ABS(H398-F398)/ABS(F398-G398),""))</f>
        <v/>
      </c>
      <c r="M398" s="22">
        <f>IF(OR(D398="",F398="",G398="",I398=""),"",IFERROR(IF(D398="Short",(F398-I398)/(G398-F398),(I398-F398)/(F398-G398))-N(K398),""))</f>
        <v/>
      </c>
      <c r="N398" s="18"/>
      <c r="O398" s="18"/>
      <c r="P398" s="18"/>
      <c r="Q398" s="9"/>
      <c r="R398" s="21" t="e">
        <f>IF(M398="",NA(),SUM($M$5:M398))</f>
        <v>#N/A</v>
      </c>
      <c r="S398" s="21">
        <f>IF(M398="","",IF(M398&gt;0,1,0))</f>
        <v/>
      </c>
      <c r="T398" s="21">
        <f>IF(M398="","",IF(OR(Dashboard!$C$6="All",B398=Dashboard!$C$6),1,0))</f>
        <v/>
      </c>
      <c r="U398" s="21">
        <f>IF(M398="","",IF(M398&lt;=0,IF(ISNUMBER(U397),U397,0)+1,0))</f>
        <v/>
      </c>
    </row>
    <row r="399" spans="1:21">
      <c r="A399" s="17"/>
      <c r="B399" s="18"/>
      <c r="C399" s="18"/>
      <c r="D399" s="18"/>
      <c r="E399" s="18"/>
      <c r="F399" s="19"/>
      <c r="G399" s="19"/>
      <c r="H399" s="19"/>
      <c r="I399" s="19"/>
      <c r="J399" s="20"/>
      <c r="K399" s="19"/>
      <c r="L399" s="21">
        <f>IF(OR(F399="",G399="",H399=""),"",IFERROR(ABS(H399-F399)/ABS(F399-G399),""))</f>
        <v/>
      </c>
      <c r="M399" s="22">
        <f>IF(OR(D399="",F399="",G399="",I399=""),"",IFERROR(IF(D399="Short",(F399-I399)/(G399-F399),(I399-F399)/(F399-G399))-N(K399),""))</f>
        <v/>
      </c>
      <c r="N399" s="18"/>
      <c r="O399" s="18"/>
      <c r="P399" s="18"/>
      <c r="Q399" s="9"/>
      <c r="R399" s="21" t="e">
        <f>IF(M399="",NA(),SUM($M$5:M399))</f>
        <v>#N/A</v>
      </c>
      <c r="S399" s="21">
        <f>IF(M399="","",IF(M399&gt;0,1,0))</f>
        <v/>
      </c>
      <c r="T399" s="21">
        <f>IF(M399="","",IF(OR(Dashboard!$C$6="All",B399=Dashboard!$C$6),1,0))</f>
        <v/>
      </c>
      <c r="U399" s="21">
        <f>IF(M399="","",IF(M399&lt;=0,IF(ISNUMBER(U398),U398,0)+1,0))</f>
        <v/>
      </c>
    </row>
    <row r="400" spans="1:21">
      <c r="A400" s="17"/>
      <c r="B400" s="18"/>
      <c r="C400" s="18"/>
      <c r="D400" s="18"/>
      <c r="E400" s="18"/>
      <c r="F400" s="19"/>
      <c r="G400" s="19"/>
      <c r="H400" s="19"/>
      <c r="I400" s="19"/>
      <c r="J400" s="20"/>
      <c r="K400" s="19"/>
      <c r="L400" s="21">
        <f>IF(OR(F400="",G400="",H400=""),"",IFERROR(ABS(H400-F400)/ABS(F400-G400),""))</f>
        <v/>
      </c>
      <c r="M400" s="22">
        <f>IF(OR(D400="",F400="",G400="",I400=""),"",IFERROR(IF(D400="Short",(F400-I400)/(G400-F400),(I400-F400)/(F400-G400))-N(K400),""))</f>
        <v/>
      </c>
      <c r="N400" s="18"/>
      <c r="O400" s="18"/>
      <c r="P400" s="18"/>
      <c r="Q400" s="9"/>
      <c r="R400" s="21" t="e">
        <f>IF(M400="",NA(),SUM($M$5:M400))</f>
        <v>#N/A</v>
      </c>
      <c r="S400" s="21">
        <f>IF(M400="","",IF(M400&gt;0,1,0))</f>
        <v/>
      </c>
      <c r="T400" s="21">
        <f>IF(M400="","",IF(OR(Dashboard!$C$6="All",B400=Dashboard!$C$6),1,0))</f>
        <v/>
      </c>
      <c r="U400" s="21">
        <f>IF(M400="","",IF(M400&lt;=0,IF(ISNUMBER(U399),U399,0)+1,0))</f>
        <v/>
      </c>
    </row>
    <row r="401" spans="1:21">
      <c r="A401" s="17"/>
      <c r="B401" s="18"/>
      <c r="C401" s="18"/>
      <c r="D401" s="18"/>
      <c r="E401" s="18"/>
      <c r="F401" s="19"/>
      <c r="G401" s="19"/>
      <c r="H401" s="19"/>
      <c r="I401" s="19"/>
      <c r="J401" s="20"/>
      <c r="K401" s="19"/>
      <c r="L401" s="21">
        <f>IF(OR(F401="",G401="",H401=""),"",IFERROR(ABS(H401-F401)/ABS(F401-G401),""))</f>
        <v/>
      </c>
      <c r="M401" s="22">
        <f>IF(OR(D401="",F401="",G401="",I401=""),"",IFERROR(IF(D401="Short",(F401-I401)/(G401-F401),(I401-F401)/(F401-G401))-N(K401),""))</f>
        <v/>
      </c>
      <c r="N401" s="18"/>
      <c r="O401" s="18"/>
      <c r="P401" s="18"/>
      <c r="Q401" s="9"/>
      <c r="R401" s="21" t="e">
        <f>IF(M401="",NA(),SUM($M$5:M401))</f>
        <v>#N/A</v>
      </c>
      <c r="S401" s="21">
        <f>IF(M401="","",IF(M401&gt;0,1,0))</f>
        <v/>
      </c>
      <c r="T401" s="21">
        <f>IF(M401="","",IF(OR(Dashboard!$C$6="All",B401=Dashboard!$C$6),1,0))</f>
        <v/>
      </c>
      <c r="U401" s="21">
        <f>IF(M401="","",IF(M401&lt;=0,IF(ISNUMBER(U400),U400,0)+1,0))</f>
        <v/>
      </c>
    </row>
    <row r="402" spans="1:21">
      <c r="A402" s="17"/>
      <c r="B402" s="18"/>
      <c r="C402" s="18"/>
      <c r="D402" s="18"/>
      <c r="E402" s="18"/>
      <c r="F402" s="19"/>
      <c r="G402" s="19"/>
      <c r="H402" s="19"/>
      <c r="I402" s="19"/>
      <c r="J402" s="20"/>
      <c r="K402" s="19"/>
      <c r="L402" s="21">
        <f>IF(OR(F402="",G402="",H402=""),"",IFERROR(ABS(H402-F402)/ABS(F402-G402),""))</f>
        <v/>
      </c>
      <c r="M402" s="22">
        <f>IF(OR(D402="",F402="",G402="",I402=""),"",IFERROR(IF(D402="Short",(F402-I402)/(G402-F402),(I402-F402)/(F402-G402))-N(K402),""))</f>
        <v/>
      </c>
      <c r="N402" s="18"/>
      <c r="O402" s="18"/>
      <c r="P402" s="18"/>
      <c r="Q402" s="9"/>
      <c r="R402" s="21" t="e">
        <f>IF(M402="",NA(),SUM($M$5:M402))</f>
        <v>#N/A</v>
      </c>
      <c r="S402" s="21">
        <f>IF(M402="","",IF(M402&gt;0,1,0))</f>
        <v/>
      </c>
      <c r="T402" s="21">
        <f>IF(M402="","",IF(OR(Dashboard!$C$6="All",B402=Dashboard!$C$6),1,0))</f>
        <v/>
      </c>
      <c r="U402" s="21">
        <f>IF(M402="","",IF(M402&lt;=0,IF(ISNUMBER(U401),U401,0)+1,0))</f>
        <v/>
      </c>
    </row>
    <row r="403" spans="1:21">
      <c r="A403" s="17"/>
      <c r="B403" s="18"/>
      <c r="C403" s="18"/>
      <c r="D403" s="18"/>
      <c r="E403" s="18"/>
      <c r="F403" s="19"/>
      <c r="G403" s="19"/>
      <c r="H403" s="19"/>
      <c r="I403" s="19"/>
      <c r="J403" s="20"/>
      <c r="K403" s="19"/>
      <c r="L403" s="21">
        <f>IF(OR(F403="",G403="",H403=""),"",IFERROR(ABS(H403-F403)/ABS(F403-G403),""))</f>
        <v/>
      </c>
      <c r="M403" s="22">
        <f>IF(OR(D403="",F403="",G403="",I403=""),"",IFERROR(IF(D403="Short",(F403-I403)/(G403-F403),(I403-F403)/(F403-G403))-N(K403),""))</f>
        <v/>
      </c>
      <c r="N403" s="18"/>
      <c r="O403" s="18"/>
      <c r="P403" s="18"/>
      <c r="Q403" s="9"/>
      <c r="R403" s="21" t="e">
        <f>IF(M403="",NA(),SUM($M$5:M403))</f>
        <v>#N/A</v>
      </c>
      <c r="S403" s="21">
        <f>IF(M403="","",IF(M403&gt;0,1,0))</f>
        <v/>
      </c>
      <c r="T403" s="21">
        <f>IF(M403="","",IF(OR(Dashboard!$C$6="All",B403=Dashboard!$C$6),1,0))</f>
        <v/>
      </c>
      <c r="U403" s="21">
        <f>IF(M403="","",IF(M403&lt;=0,IF(ISNUMBER(U402),U402,0)+1,0))</f>
        <v/>
      </c>
    </row>
    <row r="404" spans="1:21">
      <c r="A404" s="17"/>
      <c r="B404" s="18"/>
      <c r="C404" s="18"/>
      <c r="D404" s="18"/>
      <c r="E404" s="18"/>
      <c r="F404" s="19"/>
      <c r="G404" s="19"/>
      <c r="H404" s="19"/>
      <c r="I404" s="19"/>
      <c r="J404" s="20"/>
      <c r="K404" s="19"/>
      <c r="L404" s="21">
        <f>IF(OR(F404="",G404="",H404=""),"",IFERROR(ABS(H404-F404)/ABS(F404-G404),""))</f>
        <v/>
      </c>
      <c r="M404" s="22">
        <f>IF(OR(D404="",F404="",G404="",I404=""),"",IFERROR(IF(D404="Short",(F404-I404)/(G404-F404),(I404-F404)/(F404-G404))-N(K404),""))</f>
        <v/>
      </c>
      <c r="N404" s="18"/>
      <c r="O404" s="18"/>
      <c r="P404" s="18"/>
      <c r="Q404" s="9"/>
      <c r="R404" s="21" t="e">
        <f>IF(M404="",NA(),SUM($M$5:M404))</f>
        <v>#N/A</v>
      </c>
      <c r="S404" s="21">
        <f>IF(M404="","",IF(M404&gt;0,1,0))</f>
        <v/>
      </c>
      <c r="T404" s="21">
        <f>IF(M404="","",IF(OR(Dashboard!$C$6="All",B404=Dashboard!$C$6),1,0))</f>
        <v/>
      </c>
      <c r="U404" s="21">
        <f>IF(M404="","",IF(M404&lt;=0,IF(ISNUMBER(U403),U403,0)+1,0))</f>
        <v/>
      </c>
    </row>
    <row r="405" spans="1:21">
      <c r="A405" s="17"/>
      <c r="B405" s="18"/>
      <c r="C405" s="18"/>
      <c r="D405" s="18"/>
      <c r="E405" s="18"/>
      <c r="F405" s="19"/>
      <c r="G405" s="19"/>
      <c r="H405" s="19"/>
      <c r="I405" s="19"/>
      <c r="J405" s="20"/>
      <c r="K405" s="19"/>
      <c r="L405" s="21">
        <f>IF(OR(F405="",G405="",H405=""),"",IFERROR(ABS(H405-F405)/ABS(F405-G405),""))</f>
        <v/>
      </c>
      <c r="M405" s="22">
        <f>IF(OR(D405="",F405="",G405="",I405=""),"",IFERROR(IF(D405="Short",(F405-I405)/(G405-F405),(I405-F405)/(F405-G405))-N(K405),""))</f>
        <v/>
      </c>
      <c r="N405" s="18"/>
      <c r="O405" s="18"/>
      <c r="P405" s="18"/>
      <c r="Q405" s="9"/>
      <c r="R405" s="21" t="e">
        <f>IF(M405="",NA(),SUM($M$5:M405))</f>
        <v>#N/A</v>
      </c>
      <c r="S405" s="21">
        <f>IF(M405="","",IF(M405&gt;0,1,0))</f>
        <v/>
      </c>
      <c r="T405" s="21">
        <f>IF(M405="","",IF(OR(Dashboard!$C$6="All",B405=Dashboard!$C$6),1,0))</f>
        <v/>
      </c>
      <c r="U405" s="21">
        <f>IF(M405="","",IF(M405&lt;=0,IF(ISNUMBER(U404),U404,0)+1,0))</f>
        <v/>
      </c>
    </row>
    <row r="406" spans="1:21">
      <c r="A406" s="17"/>
      <c r="B406" s="18"/>
      <c r="C406" s="18"/>
      <c r="D406" s="18"/>
      <c r="E406" s="18"/>
      <c r="F406" s="19"/>
      <c r="G406" s="19"/>
      <c r="H406" s="19"/>
      <c r="I406" s="19"/>
      <c r="J406" s="20"/>
      <c r="K406" s="19"/>
      <c r="L406" s="21">
        <f>IF(OR(F406="",G406="",H406=""),"",IFERROR(ABS(H406-F406)/ABS(F406-G406),""))</f>
        <v/>
      </c>
      <c r="M406" s="22">
        <f>IF(OR(D406="",F406="",G406="",I406=""),"",IFERROR(IF(D406="Short",(F406-I406)/(G406-F406),(I406-F406)/(F406-G406))-N(K406),""))</f>
        <v/>
      </c>
      <c r="N406" s="18"/>
      <c r="O406" s="18"/>
      <c r="P406" s="18"/>
      <c r="Q406" s="9"/>
      <c r="R406" s="21" t="e">
        <f>IF(M406="",NA(),SUM($M$5:M406))</f>
        <v>#N/A</v>
      </c>
      <c r="S406" s="21">
        <f>IF(M406="","",IF(M406&gt;0,1,0))</f>
        <v/>
      </c>
      <c r="T406" s="21">
        <f>IF(M406="","",IF(OR(Dashboard!$C$6="All",B406=Dashboard!$C$6),1,0))</f>
        <v/>
      </c>
      <c r="U406" s="21">
        <f>IF(M406="","",IF(M406&lt;=0,IF(ISNUMBER(U405),U405,0)+1,0))</f>
        <v/>
      </c>
    </row>
    <row r="407" spans="1:21">
      <c r="A407" s="17"/>
      <c r="B407" s="18"/>
      <c r="C407" s="18"/>
      <c r="D407" s="18"/>
      <c r="E407" s="18"/>
      <c r="F407" s="19"/>
      <c r="G407" s="19"/>
      <c r="H407" s="19"/>
      <c r="I407" s="19"/>
      <c r="J407" s="20"/>
      <c r="K407" s="19"/>
      <c r="L407" s="21">
        <f>IF(OR(F407="",G407="",H407=""),"",IFERROR(ABS(H407-F407)/ABS(F407-G407),""))</f>
        <v/>
      </c>
      <c r="M407" s="22">
        <f>IF(OR(D407="",F407="",G407="",I407=""),"",IFERROR(IF(D407="Short",(F407-I407)/(G407-F407),(I407-F407)/(F407-G407))-N(K407),""))</f>
        <v/>
      </c>
      <c r="N407" s="18"/>
      <c r="O407" s="18"/>
      <c r="P407" s="18"/>
      <c r="Q407" s="9"/>
      <c r="R407" s="21" t="e">
        <f>IF(M407="",NA(),SUM($M$5:M407))</f>
        <v>#N/A</v>
      </c>
      <c r="S407" s="21">
        <f>IF(M407="","",IF(M407&gt;0,1,0))</f>
        <v/>
      </c>
      <c r="T407" s="21">
        <f>IF(M407="","",IF(OR(Dashboard!$C$6="All",B407=Dashboard!$C$6),1,0))</f>
        <v/>
      </c>
      <c r="U407" s="21">
        <f>IF(M407="","",IF(M407&lt;=0,IF(ISNUMBER(U406),U406,0)+1,0))</f>
        <v/>
      </c>
    </row>
    <row r="408" spans="1:21">
      <c r="A408" s="17"/>
      <c r="B408" s="18"/>
      <c r="C408" s="18"/>
      <c r="D408" s="18"/>
      <c r="E408" s="18"/>
      <c r="F408" s="19"/>
      <c r="G408" s="19"/>
      <c r="H408" s="19"/>
      <c r="I408" s="19"/>
      <c r="J408" s="20"/>
      <c r="K408" s="19"/>
      <c r="L408" s="21">
        <f>IF(OR(F408="",G408="",H408=""),"",IFERROR(ABS(H408-F408)/ABS(F408-G408),""))</f>
        <v/>
      </c>
      <c r="M408" s="22">
        <f>IF(OR(D408="",F408="",G408="",I408=""),"",IFERROR(IF(D408="Short",(F408-I408)/(G408-F408),(I408-F408)/(F408-G408))-N(K408),""))</f>
        <v/>
      </c>
      <c r="N408" s="18"/>
      <c r="O408" s="18"/>
      <c r="P408" s="18"/>
      <c r="Q408" s="9"/>
      <c r="R408" s="21" t="e">
        <f>IF(M408="",NA(),SUM($M$5:M408))</f>
        <v>#N/A</v>
      </c>
      <c r="S408" s="21">
        <f>IF(M408="","",IF(M408&gt;0,1,0))</f>
        <v/>
      </c>
      <c r="T408" s="21">
        <f>IF(M408="","",IF(OR(Dashboard!$C$6="All",B408=Dashboard!$C$6),1,0))</f>
        <v/>
      </c>
      <c r="U408" s="21">
        <f>IF(M408="","",IF(M408&lt;=0,IF(ISNUMBER(U407),U407,0)+1,0))</f>
        <v/>
      </c>
    </row>
    <row r="409" spans="1:21">
      <c r="A409" s="17"/>
      <c r="B409" s="18"/>
      <c r="C409" s="18"/>
      <c r="D409" s="18"/>
      <c r="E409" s="18"/>
      <c r="F409" s="19"/>
      <c r="G409" s="19"/>
      <c r="H409" s="19"/>
      <c r="I409" s="19"/>
      <c r="J409" s="20"/>
      <c r="K409" s="19"/>
      <c r="L409" s="21">
        <f>IF(OR(F409="",G409="",H409=""),"",IFERROR(ABS(H409-F409)/ABS(F409-G409),""))</f>
        <v/>
      </c>
      <c r="M409" s="22">
        <f>IF(OR(D409="",F409="",G409="",I409=""),"",IFERROR(IF(D409="Short",(F409-I409)/(G409-F409),(I409-F409)/(F409-G409))-N(K409),""))</f>
        <v/>
      </c>
      <c r="N409" s="18"/>
      <c r="O409" s="18"/>
      <c r="P409" s="18"/>
      <c r="Q409" s="9"/>
      <c r="R409" s="21" t="e">
        <f>IF(M409="",NA(),SUM($M$5:M409))</f>
        <v>#N/A</v>
      </c>
      <c r="S409" s="21">
        <f>IF(M409="","",IF(M409&gt;0,1,0))</f>
        <v/>
      </c>
      <c r="T409" s="21">
        <f>IF(M409="","",IF(OR(Dashboard!$C$6="All",B409=Dashboard!$C$6),1,0))</f>
        <v/>
      </c>
      <c r="U409" s="21">
        <f>IF(M409="","",IF(M409&lt;=0,IF(ISNUMBER(U408),U408,0)+1,0))</f>
        <v/>
      </c>
    </row>
    <row r="410" spans="1:21">
      <c r="A410" s="17"/>
      <c r="B410" s="18"/>
      <c r="C410" s="18"/>
      <c r="D410" s="18"/>
      <c r="E410" s="18"/>
      <c r="F410" s="19"/>
      <c r="G410" s="19"/>
      <c r="H410" s="19"/>
      <c r="I410" s="19"/>
      <c r="J410" s="20"/>
      <c r="K410" s="19"/>
      <c r="L410" s="21">
        <f>IF(OR(F410="",G410="",H410=""),"",IFERROR(ABS(H410-F410)/ABS(F410-G410),""))</f>
        <v/>
      </c>
      <c r="M410" s="22">
        <f>IF(OR(D410="",F410="",G410="",I410=""),"",IFERROR(IF(D410="Short",(F410-I410)/(G410-F410),(I410-F410)/(F410-G410))-N(K410),""))</f>
        <v/>
      </c>
      <c r="N410" s="18"/>
      <c r="O410" s="18"/>
      <c r="P410" s="18"/>
      <c r="Q410" s="9"/>
      <c r="R410" s="21" t="e">
        <f>IF(M410="",NA(),SUM($M$5:M410))</f>
        <v>#N/A</v>
      </c>
      <c r="S410" s="21">
        <f>IF(M410="","",IF(M410&gt;0,1,0))</f>
        <v/>
      </c>
      <c r="T410" s="21">
        <f>IF(M410="","",IF(OR(Dashboard!$C$6="All",B410=Dashboard!$C$6),1,0))</f>
        <v/>
      </c>
      <c r="U410" s="21">
        <f>IF(M410="","",IF(M410&lt;=0,IF(ISNUMBER(U409),U409,0)+1,0))</f>
        <v/>
      </c>
    </row>
    <row r="411" spans="1:21">
      <c r="A411" s="17"/>
      <c r="B411" s="18"/>
      <c r="C411" s="18"/>
      <c r="D411" s="18"/>
      <c r="E411" s="18"/>
      <c r="F411" s="19"/>
      <c r="G411" s="19"/>
      <c r="H411" s="19"/>
      <c r="I411" s="19"/>
      <c r="J411" s="20"/>
      <c r="K411" s="19"/>
      <c r="L411" s="21">
        <f>IF(OR(F411="",G411="",H411=""),"",IFERROR(ABS(H411-F411)/ABS(F411-G411),""))</f>
        <v/>
      </c>
      <c r="M411" s="22">
        <f>IF(OR(D411="",F411="",G411="",I411=""),"",IFERROR(IF(D411="Short",(F411-I411)/(G411-F411),(I411-F411)/(F411-G411))-N(K411),""))</f>
        <v/>
      </c>
      <c r="N411" s="18"/>
      <c r="O411" s="18"/>
      <c r="P411" s="18"/>
      <c r="Q411" s="9"/>
      <c r="R411" s="21" t="e">
        <f>IF(M411="",NA(),SUM($M$5:M411))</f>
        <v>#N/A</v>
      </c>
      <c r="S411" s="21">
        <f>IF(M411="","",IF(M411&gt;0,1,0))</f>
        <v/>
      </c>
      <c r="T411" s="21">
        <f>IF(M411="","",IF(OR(Dashboard!$C$6="All",B411=Dashboard!$C$6),1,0))</f>
        <v/>
      </c>
      <c r="U411" s="21">
        <f>IF(M411="","",IF(M411&lt;=0,IF(ISNUMBER(U410),U410,0)+1,0))</f>
        <v/>
      </c>
    </row>
    <row r="412" spans="1:21">
      <c r="A412" s="17"/>
      <c r="B412" s="18"/>
      <c r="C412" s="18"/>
      <c r="D412" s="18"/>
      <c r="E412" s="18"/>
      <c r="F412" s="19"/>
      <c r="G412" s="19"/>
      <c r="H412" s="19"/>
      <c r="I412" s="19"/>
      <c r="J412" s="20"/>
      <c r="K412" s="19"/>
      <c r="L412" s="21">
        <f>IF(OR(F412="",G412="",H412=""),"",IFERROR(ABS(H412-F412)/ABS(F412-G412),""))</f>
        <v/>
      </c>
      <c r="M412" s="22">
        <f>IF(OR(D412="",F412="",G412="",I412=""),"",IFERROR(IF(D412="Short",(F412-I412)/(G412-F412),(I412-F412)/(F412-G412))-N(K412),""))</f>
        <v/>
      </c>
      <c r="N412" s="18"/>
      <c r="O412" s="18"/>
      <c r="P412" s="18"/>
      <c r="Q412" s="9"/>
      <c r="R412" s="21" t="e">
        <f>IF(M412="",NA(),SUM($M$5:M412))</f>
        <v>#N/A</v>
      </c>
      <c r="S412" s="21">
        <f>IF(M412="","",IF(M412&gt;0,1,0))</f>
        <v/>
      </c>
      <c r="T412" s="21">
        <f>IF(M412="","",IF(OR(Dashboard!$C$6="All",B412=Dashboard!$C$6),1,0))</f>
        <v/>
      </c>
      <c r="U412" s="21">
        <f>IF(M412="","",IF(M412&lt;=0,IF(ISNUMBER(U411),U411,0)+1,0))</f>
        <v/>
      </c>
    </row>
    <row r="413" spans="1:21">
      <c r="A413" s="17"/>
      <c r="B413" s="18"/>
      <c r="C413" s="18"/>
      <c r="D413" s="18"/>
      <c r="E413" s="18"/>
      <c r="F413" s="19"/>
      <c r="G413" s="19"/>
      <c r="H413" s="19"/>
      <c r="I413" s="19"/>
      <c r="J413" s="20"/>
      <c r="K413" s="19"/>
      <c r="L413" s="21">
        <f>IF(OR(F413="",G413="",H413=""),"",IFERROR(ABS(H413-F413)/ABS(F413-G413),""))</f>
        <v/>
      </c>
      <c r="M413" s="22">
        <f>IF(OR(D413="",F413="",G413="",I413=""),"",IFERROR(IF(D413="Short",(F413-I413)/(G413-F413),(I413-F413)/(F413-G413))-N(K413),""))</f>
        <v/>
      </c>
      <c r="N413" s="18"/>
      <c r="O413" s="18"/>
      <c r="P413" s="18"/>
      <c r="Q413" s="9"/>
      <c r="R413" s="21" t="e">
        <f>IF(M413="",NA(),SUM($M$5:M413))</f>
        <v>#N/A</v>
      </c>
      <c r="S413" s="21">
        <f>IF(M413="","",IF(M413&gt;0,1,0))</f>
        <v/>
      </c>
      <c r="T413" s="21">
        <f>IF(M413="","",IF(OR(Dashboard!$C$6="All",B413=Dashboard!$C$6),1,0))</f>
        <v/>
      </c>
      <c r="U413" s="21">
        <f>IF(M413="","",IF(M413&lt;=0,IF(ISNUMBER(U412),U412,0)+1,0))</f>
        <v/>
      </c>
    </row>
    <row r="414" spans="1:21">
      <c r="A414" s="17"/>
      <c r="B414" s="18"/>
      <c r="C414" s="18"/>
      <c r="D414" s="18"/>
      <c r="E414" s="18"/>
      <c r="F414" s="19"/>
      <c r="G414" s="19"/>
      <c r="H414" s="19"/>
      <c r="I414" s="19"/>
      <c r="J414" s="20"/>
      <c r="K414" s="19"/>
      <c r="L414" s="21">
        <f>IF(OR(F414="",G414="",H414=""),"",IFERROR(ABS(H414-F414)/ABS(F414-G414),""))</f>
        <v/>
      </c>
      <c r="M414" s="22">
        <f>IF(OR(D414="",F414="",G414="",I414=""),"",IFERROR(IF(D414="Short",(F414-I414)/(G414-F414),(I414-F414)/(F414-G414))-N(K414),""))</f>
        <v/>
      </c>
      <c r="N414" s="18"/>
      <c r="O414" s="18"/>
      <c r="P414" s="18"/>
      <c r="Q414" s="9"/>
      <c r="R414" s="21" t="e">
        <f>IF(M414="",NA(),SUM($M$5:M414))</f>
        <v>#N/A</v>
      </c>
      <c r="S414" s="21">
        <f>IF(M414="","",IF(M414&gt;0,1,0))</f>
        <v/>
      </c>
      <c r="T414" s="21">
        <f>IF(M414="","",IF(OR(Dashboard!$C$6="All",B414=Dashboard!$C$6),1,0))</f>
        <v/>
      </c>
      <c r="U414" s="21">
        <f>IF(M414="","",IF(M414&lt;=0,IF(ISNUMBER(U413),U413,0)+1,0))</f>
        <v/>
      </c>
    </row>
    <row r="415" spans="1:21">
      <c r="A415" s="17"/>
      <c r="B415" s="18"/>
      <c r="C415" s="18"/>
      <c r="D415" s="18"/>
      <c r="E415" s="18"/>
      <c r="F415" s="19"/>
      <c r="G415" s="19"/>
      <c r="H415" s="19"/>
      <c r="I415" s="19"/>
      <c r="J415" s="20"/>
      <c r="K415" s="19"/>
      <c r="L415" s="21">
        <f>IF(OR(F415="",G415="",H415=""),"",IFERROR(ABS(H415-F415)/ABS(F415-G415),""))</f>
        <v/>
      </c>
      <c r="M415" s="22">
        <f>IF(OR(D415="",F415="",G415="",I415=""),"",IFERROR(IF(D415="Short",(F415-I415)/(G415-F415),(I415-F415)/(F415-G415))-N(K415),""))</f>
        <v/>
      </c>
      <c r="N415" s="18"/>
      <c r="O415" s="18"/>
      <c r="P415" s="18"/>
      <c r="Q415" s="9"/>
      <c r="R415" s="21" t="e">
        <f>IF(M415="",NA(),SUM($M$5:M415))</f>
        <v>#N/A</v>
      </c>
      <c r="S415" s="21">
        <f>IF(M415="","",IF(M415&gt;0,1,0))</f>
        <v/>
      </c>
      <c r="T415" s="21">
        <f>IF(M415="","",IF(OR(Dashboard!$C$6="All",B415=Dashboard!$C$6),1,0))</f>
        <v/>
      </c>
      <c r="U415" s="21">
        <f>IF(M415="","",IF(M415&lt;=0,IF(ISNUMBER(U414),U414,0)+1,0))</f>
        <v/>
      </c>
    </row>
    <row r="416" spans="1:21">
      <c r="A416" s="17"/>
      <c r="B416" s="18"/>
      <c r="C416" s="18"/>
      <c r="D416" s="18"/>
      <c r="E416" s="18"/>
      <c r="F416" s="19"/>
      <c r="G416" s="19"/>
      <c r="H416" s="19"/>
      <c r="I416" s="19"/>
      <c r="J416" s="20"/>
      <c r="K416" s="19"/>
      <c r="L416" s="21">
        <f>IF(OR(F416="",G416="",H416=""),"",IFERROR(ABS(H416-F416)/ABS(F416-G416),""))</f>
        <v/>
      </c>
      <c r="M416" s="22">
        <f>IF(OR(D416="",F416="",G416="",I416=""),"",IFERROR(IF(D416="Short",(F416-I416)/(G416-F416),(I416-F416)/(F416-G416))-N(K416),""))</f>
        <v/>
      </c>
      <c r="N416" s="18"/>
      <c r="O416" s="18"/>
      <c r="P416" s="18"/>
      <c r="Q416" s="9"/>
      <c r="R416" s="21" t="e">
        <f>IF(M416="",NA(),SUM($M$5:M416))</f>
        <v>#N/A</v>
      </c>
      <c r="S416" s="21">
        <f>IF(M416="","",IF(M416&gt;0,1,0))</f>
        <v/>
      </c>
      <c r="T416" s="21">
        <f>IF(M416="","",IF(OR(Dashboard!$C$6="All",B416=Dashboard!$C$6),1,0))</f>
        <v/>
      </c>
      <c r="U416" s="21">
        <f>IF(M416="","",IF(M416&lt;=0,IF(ISNUMBER(U415),U415,0)+1,0))</f>
        <v/>
      </c>
    </row>
    <row r="417" spans="1:21">
      <c r="A417" s="17"/>
      <c r="B417" s="18"/>
      <c r="C417" s="18"/>
      <c r="D417" s="18"/>
      <c r="E417" s="18"/>
      <c r="F417" s="19"/>
      <c r="G417" s="19"/>
      <c r="H417" s="19"/>
      <c r="I417" s="19"/>
      <c r="J417" s="20"/>
      <c r="K417" s="19"/>
      <c r="L417" s="21">
        <f>IF(OR(F417="",G417="",H417=""),"",IFERROR(ABS(H417-F417)/ABS(F417-G417),""))</f>
        <v/>
      </c>
      <c r="M417" s="22">
        <f>IF(OR(D417="",F417="",G417="",I417=""),"",IFERROR(IF(D417="Short",(F417-I417)/(G417-F417),(I417-F417)/(F417-G417))-N(K417),""))</f>
        <v/>
      </c>
      <c r="N417" s="18"/>
      <c r="O417" s="18"/>
      <c r="P417" s="18"/>
      <c r="Q417" s="9"/>
      <c r="R417" s="21" t="e">
        <f>IF(M417="",NA(),SUM($M$5:M417))</f>
        <v>#N/A</v>
      </c>
      <c r="S417" s="21">
        <f>IF(M417="","",IF(M417&gt;0,1,0))</f>
        <v/>
      </c>
      <c r="T417" s="21">
        <f>IF(M417="","",IF(OR(Dashboard!$C$6="All",B417=Dashboard!$C$6),1,0))</f>
        <v/>
      </c>
      <c r="U417" s="21">
        <f>IF(M417="","",IF(M417&lt;=0,IF(ISNUMBER(U416),U416,0)+1,0))</f>
        <v/>
      </c>
    </row>
    <row r="418" spans="1:21">
      <c r="A418" s="17"/>
      <c r="B418" s="18"/>
      <c r="C418" s="18"/>
      <c r="D418" s="18"/>
      <c r="E418" s="18"/>
      <c r="F418" s="19"/>
      <c r="G418" s="19"/>
      <c r="H418" s="19"/>
      <c r="I418" s="19"/>
      <c r="J418" s="20"/>
      <c r="K418" s="19"/>
      <c r="L418" s="21">
        <f>IF(OR(F418="",G418="",H418=""),"",IFERROR(ABS(H418-F418)/ABS(F418-G418),""))</f>
        <v/>
      </c>
      <c r="M418" s="22">
        <f>IF(OR(D418="",F418="",G418="",I418=""),"",IFERROR(IF(D418="Short",(F418-I418)/(G418-F418),(I418-F418)/(F418-G418))-N(K418),""))</f>
        <v/>
      </c>
      <c r="N418" s="18"/>
      <c r="O418" s="18"/>
      <c r="P418" s="18"/>
      <c r="Q418" s="9"/>
      <c r="R418" s="21" t="e">
        <f>IF(M418="",NA(),SUM($M$5:M418))</f>
        <v>#N/A</v>
      </c>
      <c r="S418" s="21">
        <f>IF(M418="","",IF(M418&gt;0,1,0))</f>
        <v/>
      </c>
      <c r="T418" s="21">
        <f>IF(M418="","",IF(OR(Dashboard!$C$6="All",B418=Dashboard!$C$6),1,0))</f>
        <v/>
      </c>
      <c r="U418" s="21">
        <f>IF(M418="","",IF(M418&lt;=0,IF(ISNUMBER(U417),U417,0)+1,0))</f>
        <v/>
      </c>
    </row>
    <row r="419" spans="1:21">
      <c r="A419" s="17"/>
      <c r="B419" s="18"/>
      <c r="C419" s="18"/>
      <c r="D419" s="18"/>
      <c r="E419" s="18"/>
      <c r="F419" s="19"/>
      <c r="G419" s="19"/>
      <c r="H419" s="19"/>
      <c r="I419" s="19"/>
      <c r="J419" s="20"/>
      <c r="K419" s="19"/>
      <c r="L419" s="21">
        <f>IF(OR(F419="",G419="",H419=""),"",IFERROR(ABS(H419-F419)/ABS(F419-G419),""))</f>
        <v/>
      </c>
      <c r="M419" s="22">
        <f>IF(OR(D419="",F419="",G419="",I419=""),"",IFERROR(IF(D419="Short",(F419-I419)/(G419-F419),(I419-F419)/(F419-G419))-N(K419),""))</f>
        <v/>
      </c>
      <c r="N419" s="18"/>
      <c r="O419" s="18"/>
      <c r="P419" s="18"/>
      <c r="Q419" s="9"/>
      <c r="R419" s="21" t="e">
        <f>IF(M419="",NA(),SUM($M$5:M419))</f>
        <v>#N/A</v>
      </c>
      <c r="S419" s="21">
        <f>IF(M419="","",IF(M419&gt;0,1,0))</f>
        <v/>
      </c>
      <c r="T419" s="21">
        <f>IF(M419="","",IF(OR(Dashboard!$C$6="All",B419=Dashboard!$C$6),1,0))</f>
        <v/>
      </c>
      <c r="U419" s="21">
        <f>IF(M419="","",IF(M419&lt;=0,IF(ISNUMBER(U418),U418,0)+1,0))</f>
        <v/>
      </c>
    </row>
    <row r="420" spans="1:21">
      <c r="A420" s="17"/>
      <c r="B420" s="18"/>
      <c r="C420" s="18"/>
      <c r="D420" s="18"/>
      <c r="E420" s="18"/>
      <c r="F420" s="19"/>
      <c r="G420" s="19"/>
      <c r="H420" s="19"/>
      <c r="I420" s="19"/>
      <c r="J420" s="20"/>
      <c r="K420" s="19"/>
      <c r="L420" s="21">
        <f>IF(OR(F420="",G420="",H420=""),"",IFERROR(ABS(H420-F420)/ABS(F420-G420),""))</f>
        <v/>
      </c>
      <c r="M420" s="22">
        <f>IF(OR(D420="",F420="",G420="",I420=""),"",IFERROR(IF(D420="Short",(F420-I420)/(G420-F420),(I420-F420)/(F420-G420))-N(K420),""))</f>
        <v/>
      </c>
      <c r="N420" s="18"/>
      <c r="O420" s="18"/>
      <c r="P420" s="18"/>
      <c r="Q420" s="9"/>
      <c r="R420" s="21" t="e">
        <f>IF(M420="",NA(),SUM($M$5:M420))</f>
        <v>#N/A</v>
      </c>
      <c r="S420" s="21">
        <f>IF(M420="","",IF(M420&gt;0,1,0))</f>
        <v/>
      </c>
      <c r="T420" s="21">
        <f>IF(M420="","",IF(OR(Dashboard!$C$6="All",B420=Dashboard!$C$6),1,0))</f>
        <v/>
      </c>
      <c r="U420" s="21">
        <f>IF(M420="","",IF(M420&lt;=0,IF(ISNUMBER(U419),U419,0)+1,0))</f>
        <v/>
      </c>
    </row>
    <row r="421" spans="1:21">
      <c r="A421" s="17"/>
      <c r="B421" s="18"/>
      <c r="C421" s="18"/>
      <c r="D421" s="18"/>
      <c r="E421" s="18"/>
      <c r="F421" s="19"/>
      <c r="G421" s="19"/>
      <c r="H421" s="19"/>
      <c r="I421" s="19"/>
      <c r="J421" s="20"/>
      <c r="K421" s="19"/>
      <c r="L421" s="21">
        <f>IF(OR(F421="",G421="",H421=""),"",IFERROR(ABS(H421-F421)/ABS(F421-G421),""))</f>
        <v/>
      </c>
      <c r="M421" s="22">
        <f>IF(OR(D421="",F421="",G421="",I421=""),"",IFERROR(IF(D421="Short",(F421-I421)/(G421-F421),(I421-F421)/(F421-G421))-N(K421),""))</f>
        <v/>
      </c>
      <c r="N421" s="18"/>
      <c r="O421" s="18"/>
      <c r="P421" s="18"/>
      <c r="Q421" s="9"/>
      <c r="R421" s="21" t="e">
        <f>IF(M421="",NA(),SUM($M$5:M421))</f>
        <v>#N/A</v>
      </c>
      <c r="S421" s="21">
        <f>IF(M421="","",IF(M421&gt;0,1,0))</f>
        <v/>
      </c>
      <c r="T421" s="21">
        <f>IF(M421="","",IF(OR(Dashboard!$C$6="All",B421=Dashboard!$C$6),1,0))</f>
        <v/>
      </c>
      <c r="U421" s="21">
        <f>IF(M421="","",IF(M421&lt;=0,IF(ISNUMBER(U420),U420,0)+1,0))</f>
        <v/>
      </c>
    </row>
    <row r="422" spans="1:21">
      <c r="A422" s="17"/>
      <c r="B422" s="18"/>
      <c r="C422" s="18"/>
      <c r="D422" s="18"/>
      <c r="E422" s="18"/>
      <c r="F422" s="19"/>
      <c r="G422" s="19"/>
      <c r="H422" s="19"/>
      <c r="I422" s="19"/>
      <c r="J422" s="20"/>
      <c r="K422" s="19"/>
      <c r="L422" s="21">
        <f>IF(OR(F422="",G422="",H422=""),"",IFERROR(ABS(H422-F422)/ABS(F422-G422),""))</f>
        <v/>
      </c>
      <c r="M422" s="22">
        <f>IF(OR(D422="",F422="",G422="",I422=""),"",IFERROR(IF(D422="Short",(F422-I422)/(G422-F422),(I422-F422)/(F422-G422))-N(K422),""))</f>
        <v/>
      </c>
      <c r="N422" s="18"/>
      <c r="O422" s="18"/>
      <c r="P422" s="18"/>
      <c r="Q422" s="9"/>
      <c r="R422" s="21" t="e">
        <f>IF(M422="",NA(),SUM($M$5:M422))</f>
        <v>#N/A</v>
      </c>
      <c r="S422" s="21">
        <f>IF(M422="","",IF(M422&gt;0,1,0))</f>
        <v/>
      </c>
      <c r="T422" s="21">
        <f>IF(M422="","",IF(OR(Dashboard!$C$6="All",B422=Dashboard!$C$6),1,0))</f>
        <v/>
      </c>
      <c r="U422" s="21">
        <f>IF(M422="","",IF(M422&lt;=0,IF(ISNUMBER(U421),U421,0)+1,0))</f>
        <v/>
      </c>
    </row>
    <row r="423" spans="1:21">
      <c r="A423" s="17"/>
      <c r="B423" s="18"/>
      <c r="C423" s="18"/>
      <c r="D423" s="18"/>
      <c r="E423" s="18"/>
      <c r="F423" s="19"/>
      <c r="G423" s="19"/>
      <c r="H423" s="19"/>
      <c r="I423" s="19"/>
      <c r="J423" s="20"/>
      <c r="K423" s="19"/>
      <c r="L423" s="21">
        <f>IF(OR(F423="",G423="",H423=""),"",IFERROR(ABS(H423-F423)/ABS(F423-G423),""))</f>
        <v/>
      </c>
      <c r="M423" s="22">
        <f>IF(OR(D423="",F423="",G423="",I423=""),"",IFERROR(IF(D423="Short",(F423-I423)/(G423-F423),(I423-F423)/(F423-G423))-N(K423),""))</f>
        <v/>
      </c>
      <c r="N423" s="18"/>
      <c r="O423" s="18"/>
      <c r="P423" s="18"/>
      <c r="Q423" s="9"/>
      <c r="R423" s="21" t="e">
        <f>IF(M423="",NA(),SUM($M$5:M423))</f>
        <v>#N/A</v>
      </c>
      <c r="S423" s="21">
        <f>IF(M423="","",IF(M423&gt;0,1,0))</f>
        <v/>
      </c>
      <c r="T423" s="21">
        <f>IF(M423="","",IF(OR(Dashboard!$C$6="All",B423=Dashboard!$C$6),1,0))</f>
        <v/>
      </c>
      <c r="U423" s="21">
        <f>IF(M423="","",IF(M423&lt;=0,IF(ISNUMBER(U422),U422,0)+1,0))</f>
        <v/>
      </c>
    </row>
    <row r="424" spans="1:21">
      <c r="A424" s="17"/>
      <c r="B424" s="18"/>
      <c r="C424" s="18"/>
      <c r="D424" s="18"/>
      <c r="E424" s="18"/>
      <c r="F424" s="19"/>
      <c r="G424" s="19"/>
      <c r="H424" s="19"/>
      <c r="I424" s="19"/>
      <c r="J424" s="20"/>
      <c r="K424" s="19"/>
      <c r="L424" s="21">
        <f>IF(OR(F424="",G424="",H424=""),"",IFERROR(ABS(H424-F424)/ABS(F424-G424),""))</f>
        <v/>
      </c>
      <c r="M424" s="22">
        <f>IF(OR(D424="",F424="",G424="",I424=""),"",IFERROR(IF(D424="Short",(F424-I424)/(G424-F424),(I424-F424)/(F424-G424))-N(K424),""))</f>
        <v/>
      </c>
      <c r="N424" s="18"/>
      <c r="O424" s="18"/>
      <c r="P424" s="18"/>
      <c r="Q424" s="9"/>
      <c r="R424" s="21" t="e">
        <f>IF(M424="",NA(),SUM($M$5:M424))</f>
        <v>#N/A</v>
      </c>
      <c r="S424" s="21">
        <f>IF(M424="","",IF(M424&gt;0,1,0))</f>
        <v/>
      </c>
      <c r="T424" s="21">
        <f>IF(M424="","",IF(OR(Dashboard!$C$6="All",B424=Dashboard!$C$6),1,0))</f>
        <v/>
      </c>
      <c r="U424" s="21">
        <f>IF(M424="","",IF(M424&lt;=0,IF(ISNUMBER(U423),U423,0)+1,0))</f>
        <v/>
      </c>
    </row>
    <row r="425" spans="1:21">
      <c r="A425" s="17"/>
      <c r="B425" s="18"/>
      <c r="C425" s="18"/>
      <c r="D425" s="18"/>
      <c r="E425" s="18"/>
      <c r="F425" s="19"/>
      <c r="G425" s="19"/>
      <c r="H425" s="19"/>
      <c r="I425" s="19"/>
      <c r="J425" s="20"/>
      <c r="K425" s="19"/>
      <c r="L425" s="21">
        <f>IF(OR(F425="",G425="",H425=""),"",IFERROR(ABS(H425-F425)/ABS(F425-G425),""))</f>
        <v/>
      </c>
      <c r="M425" s="22">
        <f>IF(OR(D425="",F425="",G425="",I425=""),"",IFERROR(IF(D425="Short",(F425-I425)/(G425-F425),(I425-F425)/(F425-G425))-N(K425),""))</f>
        <v/>
      </c>
      <c r="N425" s="18"/>
      <c r="O425" s="18"/>
      <c r="P425" s="18"/>
      <c r="Q425" s="9"/>
      <c r="R425" s="21" t="e">
        <f>IF(M425="",NA(),SUM($M$5:M425))</f>
        <v>#N/A</v>
      </c>
      <c r="S425" s="21">
        <f>IF(M425="","",IF(M425&gt;0,1,0))</f>
        <v/>
      </c>
      <c r="T425" s="21">
        <f>IF(M425="","",IF(OR(Dashboard!$C$6="All",B425=Dashboard!$C$6),1,0))</f>
        <v/>
      </c>
      <c r="U425" s="21">
        <f>IF(M425="","",IF(M425&lt;=0,IF(ISNUMBER(U424),U424,0)+1,0))</f>
        <v/>
      </c>
    </row>
    <row r="426" spans="1:21">
      <c r="A426" s="17"/>
      <c r="B426" s="18"/>
      <c r="C426" s="18"/>
      <c r="D426" s="18"/>
      <c r="E426" s="18"/>
      <c r="F426" s="19"/>
      <c r="G426" s="19"/>
      <c r="H426" s="19"/>
      <c r="I426" s="19"/>
      <c r="J426" s="20"/>
      <c r="K426" s="19"/>
      <c r="L426" s="21">
        <f>IF(OR(F426="",G426="",H426=""),"",IFERROR(ABS(H426-F426)/ABS(F426-G426),""))</f>
        <v/>
      </c>
      <c r="M426" s="22">
        <f>IF(OR(D426="",F426="",G426="",I426=""),"",IFERROR(IF(D426="Short",(F426-I426)/(G426-F426),(I426-F426)/(F426-G426))-N(K426),""))</f>
        <v/>
      </c>
      <c r="N426" s="18"/>
      <c r="O426" s="18"/>
      <c r="P426" s="18"/>
      <c r="Q426" s="9"/>
      <c r="R426" s="21" t="e">
        <f>IF(M426="",NA(),SUM($M$5:M426))</f>
        <v>#N/A</v>
      </c>
      <c r="S426" s="21">
        <f>IF(M426="","",IF(M426&gt;0,1,0))</f>
        <v/>
      </c>
      <c r="T426" s="21">
        <f>IF(M426="","",IF(OR(Dashboard!$C$6="All",B426=Dashboard!$C$6),1,0))</f>
        <v/>
      </c>
      <c r="U426" s="21">
        <f>IF(M426="","",IF(M426&lt;=0,IF(ISNUMBER(U425),U425,0)+1,0))</f>
        <v/>
      </c>
    </row>
    <row r="427" spans="1:21">
      <c r="A427" s="17"/>
      <c r="B427" s="18"/>
      <c r="C427" s="18"/>
      <c r="D427" s="18"/>
      <c r="E427" s="18"/>
      <c r="F427" s="19"/>
      <c r="G427" s="19"/>
      <c r="H427" s="19"/>
      <c r="I427" s="19"/>
      <c r="J427" s="20"/>
      <c r="K427" s="19"/>
      <c r="L427" s="21">
        <f>IF(OR(F427="",G427="",H427=""),"",IFERROR(ABS(H427-F427)/ABS(F427-G427),""))</f>
        <v/>
      </c>
      <c r="M427" s="22">
        <f>IF(OR(D427="",F427="",G427="",I427=""),"",IFERROR(IF(D427="Short",(F427-I427)/(G427-F427),(I427-F427)/(F427-G427))-N(K427),""))</f>
        <v/>
      </c>
      <c r="N427" s="18"/>
      <c r="O427" s="18"/>
      <c r="P427" s="18"/>
      <c r="Q427" s="9"/>
      <c r="R427" s="21" t="e">
        <f>IF(M427="",NA(),SUM($M$5:M427))</f>
        <v>#N/A</v>
      </c>
      <c r="S427" s="21">
        <f>IF(M427="","",IF(M427&gt;0,1,0))</f>
        <v/>
      </c>
      <c r="T427" s="21">
        <f>IF(M427="","",IF(OR(Dashboard!$C$6="All",B427=Dashboard!$C$6),1,0))</f>
        <v/>
      </c>
      <c r="U427" s="21">
        <f>IF(M427="","",IF(M427&lt;=0,IF(ISNUMBER(U426),U426,0)+1,0))</f>
        <v/>
      </c>
    </row>
    <row r="428" spans="1:21">
      <c r="A428" s="17"/>
      <c r="B428" s="18"/>
      <c r="C428" s="18"/>
      <c r="D428" s="18"/>
      <c r="E428" s="18"/>
      <c r="F428" s="19"/>
      <c r="G428" s="19"/>
      <c r="H428" s="19"/>
      <c r="I428" s="19"/>
      <c r="J428" s="20"/>
      <c r="K428" s="19"/>
      <c r="L428" s="21">
        <f>IF(OR(F428="",G428="",H428=""),"",IFERROR(ABS(H428-F428)/ABS(F428-G428),""))</f>
        <v/>
      </c>
      <c r="M428" s="22">
        <f>IF(OR(D428="",F428="",G428="",I428=""),"",IFERROR(IF(D428="Short",(F428-I428)/(G428-F428),(I428-F428)/(F428-G428))-N(K428),""))</f>
        <v/>
      </c>
      <c r="N428" s="18"/>
      <c r="O428" s="18"/>
      <c r="P428" s="18"/>
      <c r="Q428" s="9"/>
      <c r="R428" s="21" t="e">
        <f>IF(M428="",NA(),SUM($M$5:M428))</f>
        <v>#N/A</v>
      </c>
      <c r="S428" s="21">
        <f>IF(M428="","",IF(M428&gt;0,1,0))</f>
        <v/>
      </c>
      <c r="T428" s="21">
        <f>IF(M428="","",IF(OR(Dashboard!$C$6="All",B428=Dashboard!$C$6),1,0))</f>
        <v/>
      </c>
      <c r="U428" s="21">
        <f>IF(M428="","",IF(M428&lt;=0,IF(ISNUMBER(U427),U427,0)+1,0))</f>
        <v/>
      </c>
    </row>
    <row r="429" spans="1:21">
      <c r="A429" s="17"/>
      <c r="B429" s="18"/>
      <c r="C429" s="18"/>
      <c r="D429" s="18"/>
      <c r="E429" s="18"/>
      <c r="F429" s="19"/>
      <c r="G429" s="19"/>
      <c r="H429" s="19"/>
      <c r="I429" s="19"/>
      <c r="J429" s="20"/>
      <c r="K429" s="19"/>
      <c r="L429" s="21">
        <f>IF(OR(F429="",G429="",H429=""),"",IFERROR(ABS(H429-F429)/ABS(F429-G429),""))</f>
        <v/>
      </c>
      <c r="M429" s="22">
        <f>IF(OR(D429="",F429="",G429="",I429=""),"",IFERROR(IF(D429="Short",(F429-I429)/(G429-F429),(I429-F429)/(F429-G429))-N(K429),""))</f>
        <v/>
      </c>
      <c r="N429" s="18"/>
      <c r="O429" s="18"/>
      <c r="P429" s="18"/>
      <c r="Q429" s="9"/>
      <c r="R429" s="21" t="e">
        <f>IF(M429="",NA(),SUM($M$5:M429))</f>
        <v>#N/A</v>
      </c>
      <c r="S429" s="21">
        <f>IF(M429="","",IF(M429&gt;0,1,0))</f>
        <v/>
      </c>
      <c r="T429" s="21">
        <f>IF(M429="","",IF(OR(Dashboard!$C$6="All",B429=Dashboard!$C$6),1,0))</f>
        <v/>
      </c>
      <c r="U429" s="21">
        <f>IF(M429="","",IF(M429&lt;=0,IF(ISNUMBER(U428),U428,0)+1,0))</f>
        <v/>
      </c>
    </row>
    <row r="430" spans="1:21">
      <c r="A430" s="17"/>
      <c r="B430" s="18"/>
      <c r="C430" s="18"/>
      <c r="D430" s="18"/>
      <c r="E430" s="18"/>
      <c r="F430" s="19"/>
      <c r="G430" s="19"/>
      <c r="H430" s="19"/>
      <c r="I430" s="19"/>
      <c r="J430" s="20"/>
      <c r="K430" s="19"/>
      <c r="L430" s="21">
        <f>IF(OR(F430="",G430="",H430=""),"",IFERROR(ABS(H430-F430)/ABS(F430-G430),""))</f>
        <v/>
      </c>
      <c r="M430" s="22">
        <f>IF(OR(D430="",F430="",G430="",I430=""),"",IFERROR(IF(D430="Short",(F430-I430)/(G430-F430),(I430-F430)/(F430-G430))-N(K430),""))</f>
        <v/>
      </c>
      <c r="N430" s="18"/>
      <c r="O430" s="18"/>
      <c r="P430" s="18"/>
      <c r="Q430" s="9"/>
      <c r="R430" s="21" t="e">
        <f>IF(M430="",NA(),SUM($M$5:M430))</f>
        <v>#N/A</v>
      </c>
      <c r="S430" s="21">
        <f>IF(M430="","",IF(M430&gt;0,1,0))</f>
        <v/>
      </c>
      <c r="T430" s="21">
        <f>IF(M430="","",IF(OR(Dashboard!$C$6="All",B430=Dashboard!$C$6),1,0))</f>
        <v/>
      </c>
      <c r="U430" s="21">
        <f>IF(M430="","",IF(M430&lt;=0,IF(ISNUMBER(U429),U429,0)+1,0))</f>
        <v/>
      </c>
    </row>
    <row r="431" spans="1:21">
      <c r="A431" s="17"/>
      <c r="B431" s="18"/>
      <c r="C431" s="18"/>
      <c r="D431" s="18"/>
      <c r="E431" s="18"/>
      <c r="F431" s="19"/>
      <c r="G431" s="19"/>
      <c r="H431" s="19"/>
      <c r="I431" s="19"/>
      <c r="J431" s="20"/>
      <c r="K431" s="19"/>
      <c r="L431" s="21">
        <f>IF(OR(F431="",G431="",H431=""),"",IFERROR(ABS(H431-F431)/ABS(F431-G431),""))</f>
        <v/>
      </c>
      <c r="M431" s="22">
        <f>IF(OR(D431="",F431="",G431="",I431=""),"",IFERROR(IF(D431="Short",(F431-I431)/(G431-F431),(I431-F431)/(F431-G431))-N(K431),""))</f>
        <v/>
      </c>
      <c r="N431" s="18"/>
      <c r="O431" s="18"/>
      <c r="P431" s="18"/>
      <c r="Q431" s="9"/>
      <c r="R431" s="21" t="e">
        <f>IF(M431="",NA(),SUM($M$5:M431))</f>
        <v>#N/A</v>
      </c>
      <c r="S431" s="21">
        <f>IF(M431="","",IF(M431&gt;0,1,0))</f>
        <v/>
      </c>
      <c r="T431" s="21">
        <f>IF(M431="","",IF(OR(Dashboard!$C$6="All",B431=Dashboard!$C$6),1,0))</f>
        <v/>
      </c>
      <c r="U431" s="21">
        <f>IF(M431="","",IF(M431&lt;=0,IF(ISNUMBER(U430),U430,0)+1,0))</f>
        <v/>
      </c>
    </row>
    <row r="432" spans="1:21">
      <c r="A432" s="17"/>
      <c r="B432" s="18"/>
      <c r="C432" s="18"/>
      <c r="D432" s="18"/>
      <c r="E432" s="18"/>
      <c r="F432" s="19"/>
      <c r="G432" s="19"/>
      <c r="H432" s="19"/>
      <c r="I432" s="19"/>
      <c r="J432" s="20"/>
      <c r="K432" s="19"/>
      <c r="L432" s="21">
        <f>IF(OR(F432="",G432="",H432=""),"",IFERROR(ABS(H432-F432)/ABS(F432-G432),""))</f>
        <v/>
      </c>
      <c r="M432" s="22">
        <f>IF(OR(D432="",F432="",G432="",I432=""),"",IFERROR(IF(D432="Short",(F432-I432)/(G432-F432),(I432-F432)/(F432-G432))-N(K432),""))</f>
        <v/>
      </c>
      <c r="N432" s="18"/>
      <c r="O432" s="18"/>
      <c r="P432" s="18"/>
      <c r="Q432" s="9"/>
      <c r="R432" s="21" t="e">
        <f>IF(M432="",NA(),SUM($M$5:M432))</f>
        <v>#N/A</v>
      </c>
      <c r="S432" s="21">
        <f>IF(M432="","",IF(M432&gt;0,1,0))</f>
        <v/>
      </c>
      <c r="T432" s="21">
        <f>IF(M432="","",IF(OR(Dashboard!$C$6="All",B432=Dashboard!$C$6),1,0))</f>
        <v/>
      </c>
      <c r="U432" s="21">
        <f>IF(M432="","",IF(M432&lt;=0,IF(ISNUMBER(U431),U431,0)+1,0))</f>
        <v/>
      </c>
    </row>
    <row r="433" spans="1:21">
      <c r="A433" s="17"/>
      <c r="B433" s="18"/>
      <c r="C433" s="18"/>
      <c r="D433" s="18"/>
      <c r="E433" s="18"/>
      <c r="F433" s="19"/>
      <c r="G433" s="19"/>
      <c r="H433" s="19"/>
      <c r="I433" s="19"/>
      <c r="J433" s="20"/>
      <c r="K433" s="19"/>
      <c r="L433" s="21">
        <f>IF(OR(F433="",G433="",H433=""),"",IFERROR(ABS(H433-F433)/ABS(F433-G433),""))</f>
        <v/>
      </c>
      <c r="M433" s="22">
        <f>IF(OR(D433="",F433="",G433="",I433=""),"",IFERROR(IF(D433="Short",(F433-I433)/(G433-F433),(I433-F433)/(F433-G433))-N(K433),""))</f>
        <v/>
      </c>
      <c r="N433" s="18"/>
      <c r="O433" s="18"/>
      <c r="P433" s="18"/>
      <c r="Q433" s="9"/>
      <c r="R433" s="21" t="e">
        <f>IF(M433="",NA(),SUM($M$5:M433))</f>
        <v>#N/A</v>
      </c>
      <c r="S433" s="21">
        <f>IF(M433="","",IF(M433&gt;0,1,0))</f>
        <v/>
      </c>
      <c r="T433" s="21">
        <f>IF(M433="","",IF(OR(Dashboard!$C$6="All",B433=Dashboard!$C$6),1,0))</f>
        <v/>
      </c>
      <c r="U433" s="21">
        <f>IF(M433="","",IF(M433&lt;=0,IF(ISNUMBER(U432),U432,0)+1,0))</f>
        <v/>
      </c>
    </row>
    <row r="434" spans="1:21">
      <c r="A434" s="17"/>
      <c r="B434" s="18"/>
      <c r="C434" s="18"/>
      <c r="D434" s="18"/>
      <c r="E434" s="18"/>
      <c r="F434" s="19"/>
      <c r="G434" s="19"/>
      <c r="H434" s="19"/>
      <c r="I434" s="19"/>
      <c r="J434" s="20"/>
      <c r="K434" s="19"/>
      <c r="L434" s="21">
        <f>IF(OR(F434="",G434="",H434=""),"",IFERROR(ABS(H434-F434)/ABS(F434-G434),""))</f>
        <v/>
      </c>
      <c r="M434" s="22">
        <f>IF(OR(D434="",F434="",G434="",I434=""),"",IFERROR(IF(D434="Short",(F434-I434)/(G434-F434),(I434-F434)/(F434-G434))-N(K434),""))</f>
        <v/>
      </c>
      <c r="N434" s="18"/>
      <c r="O434" s="18"/>
      <c r="P434" s="18"/>
      <c r="Q434" s="9"/>
      <c r="R434" s="21" t="e">
        <f>IF(M434="",NA(),SUM($M$5:M434))</f>
        <v>#N/A</v>
      </c>
      <c r="S434" s="21">
        <f>IF(M434="","",IF(M434&gt;0,1,0))</f>
        <v/>
      </c>
      <c r="T434" s="21">
        <f>IF(M434="","",IF(OR(Dashboard!$C$6="All",B434=Dashboard!$C$6),1,0))</f>
        <v/>
      </c>
      <c r="U434" s="21">
        <f>IF(M434="","",IF(M434&lt;=0,IF(ISNUMBER(U433),U433,0)+1,0))</f>
        <v/>
      </c>
    </row>
    <row r="435" spans="1:21">
      <c r="A435" s="17"/>
      <c r="B435" s="18"/>
      <c r="C435" s="18"/>
      <c r="D435" s="18"/>
      <c r="E435" s="18"/>
      <c r="F435" s="19"/>
      <c r="G435" s="19"/>
      <c r="H435" s="19"/>
      <c r="I435" s="19"/>
      <c r="J435" s="20"/>
      <c r="K435" s="19"/>
      <c r="L435" s="21">
        <f>IF(OR(F435="",G435="",H435=""),"",IFERROR(ABS(H435-F435)/ABS(F435-G435),""))</f>
        <v/>
      </c>
      <c r="M435" s="22">
        <f>IF(OR(D435="",F435="",G435="",I435=""),"",IFERROR(IF(D435="Short",(F435-I435)/(G435-F435),(I435-F435)/(F435-G435))-N(K435),""))</f>
        <v/>
      </c>
      <c r="N435" s="18"/>
      <c r="O435" s="18"/>
      <c r="P435" s="18"/>
      <c r="Q435" s="9"/>
      <c r="R435" s="21" t="e">
        <f>IF(M435="",NA(),SUM($M$5:M435))</f>
        <v>#N/A</v>
      </c>
      <c r="S435" s="21">
        <f>IF(M435="","",IF(M435&gt;0,1,0))</f>
        <v/>
      </c>
      <c r="T435" s="21">
        <f>IF(M435="","",IF(OR(Dashboard!$C$6="All",B435=Dashboard!$C$6),1,0))</f>
        <v/>
      </c>
      <c r="U435" s="21">
        <f>IF(M435="","",IF(M435&lt;=0,IF(ISNUMBER(U434),U434,0)+1,0))</f>
        <v/>
      </c>
    </row>
    <row r="436" spans="1:21">
      <c r="A436" s="17"/>
      <c r="B436" s="18"/>
      <c r="C436" s="18"/>
      <c r="D436" s="18"/>
      <c r="E436" s="18"/>
      <c r="F436" s="19"/>
      <c r="G436" s="19"/>
      <c r="H436" s="19"/>
      <c r="I436" s="19"/>
      <c r="J436" s="20"/>
      <c r="K436" s="19"/>
      <c r="L436" s="21">
        <f>IF(OR(F436="",G436="",H436=""),"",IFERROR(ABS(H436-F436)/ABS(F436-G436),""))</f>
        <v/>
      </c>
      <c r="M436" s="22">
        <f>IF(OR(D436="",F436="",G436="",I436=""),"",IFERROR(IF(D436="Short",(F436-I436)/(G436-F436),(I436-F436)/(F436-G436))-N(K436),""))</f>
        <v/>
      </c>
      <c r="N436" s="18"/>
      <c r="O436" s="18"/>
      <c r="P436" s="18"/>
      <c r="Q436" s="9"/>
      <c r="R436" s="21" t="e">
        <f>IF(M436="",NA(),SUM($M$5:M436))</f>
        <v>#N/A</v>
      </c>
      <c r="S436" s="21">
        <f>IF(M436="","",IF(M436&gt;0,1,0))</f>
        <v/>
      </c>
      <c r="T436" s="21">
        <f>IF(M436="","",IF(OR(Dashboard!$C$6="All",B436=Dashboard!$C$6),1,0))</f>
        <v/>
      </c>
      <c r="U436" s="21">
        <f>IF(M436="","",IF(M436&lt;=0,IF(ISNUMBER(U435),U435,0)+1,0))</f>
        <v/>
      </c>
    </row>
    <row r="437" spans="1:21">
      <c r="A437" s="17"/>
      <c r="B437" s="18"/>
      <c r="C437" s="18"/>
      <c r="D437" s="18"/>
      <c r="E437" s="18"/>
      <c r="F437" s="19"/>
      <c r="G437" s="19"/>
      <c r="H437" s="19"/>
      <c r="I437" s="19"/>
      <c r="J437" s="20"/>
      <c r="K437" s="19"/>
      <c r="L437" s="21">
        <f>IF(OR(F437="",G437="",H437=""),"",IFERROR(ABS(H437-F437)/ABS(F437-G437),""))</f>
        <v/>
      </c>
      <c r="M437" s="22">
        <f>IF(OR(D437="",F437="",G437="",I437=""),"",IFERROR(IF(D437="Short",(F437-I437)/(G437-F437),(I437-F437)/(F437-G437))-N(K437),""))</f>
        <v/>
      </c>
      <c r="N437" s="18"/>
      <c r="O437" s="18"/>
      <c r="P437" s="18"/>
      <c r="Q437" s="9"/>
      <c r="R437" s="21" t="e">
        <f>IF(M437="",NA(),SUM($M$5:M437))</f>
        <v>#N/A</v>
      </c>
      <c r="S437" s="21">
        <f>IF(M437="","",IF(M437&gt;0,1,0))</f>
        <v/>
      </c>
      <c r="T437" s="21">
        <f>IF(M437="","",IF(OR(Dashboard!$C$6="All",B437=Dashboard!$C$6),1,0))</f>
        <v/>
      </c>
      <c r="U437" s="21">
        <f>IF(M437="","",IF(M437&lt;=0,IF(ISNUMBER(U436),U436,0)+1,0))</f>
        <v/>
      </c>
    </row>
    <row r="438" spans="1:21">
      <c r="A438" s="17"/>
      <c r="B438" s="18"/>
      <c r="C438" s="18"/>
      <c r="D438" s="18"/>
      <c r="E438" s="18"/>
      <c r="F438" s="19"/>
      <c r="G438" s="19"/>
      <c r="H438" s="19"/>
      <c r="I438" s="19"/>
      <c r="J438" s="20"/>
      <c r="K438" s="19"/>
      <c r="L438" s="21">
        <f>IF(OR(F438="",G438="",H438=""),"",IFERROR(ABS(H438-F438)/ABS(F438-G438),""))</f>
        <v/>
      </c>
      <c r="M438" s="22">
        <f>IF(OR(D438="",F438="",G438="",I438=""),"",IFERROR(IF(D438="Short",(F438-I438)/(G438-F438),(I438-F438)/(F438-G438))-N(K438),""))</f>
        <v/>
      </c>
      <c r="N438" s="18"/>
      <c r="O438" s="18"/>
      <c r="P438" s="18"/>
      <c r="Q438" s="9"/>
      <c r="R438" s="21" t="e">
        <f>IF(M438="",NA(),SUM($M$5:M438))</f>
        <v>#N/A</v>
      </c>
      <c r="S438" s="21">
        <f>IF(M438="","",IF(M438&gt;0,1,0))</f>
        <v/>
      </c>
      <c r="T438" s="21">
        <f>IF(M438="","",IF(OR(Dashboard!$C$6="All",B438=Dashboard!$C$6),1,0))</f>
        <v/>
      </c>
      <c r="U438" s="21">
        <f>IF(M438="","",IF(M438&lt;=0,IF(ISNUMBER(U437),U437,0)+1,0))</f>
        <v/>
      </c>
    </row>
    <row r="439" spans="1:21">
      <c r="A439" s="17"/>
      <c r="B439" s="18"/>
      <c r="C439" s="18"/>
      <c r="D439" s="18"/>
      <c r="E439" s="18"/>
      <c r="F439" s="19"/>
      <c r="G439" s="19"/>
      <c r="H439" s="19"/>
      <c r="I439" s="19"/>
      <c r="J439" s="20"/>
      <c r="K439" s="19"/>
      <c r="L439" s="21">
        <f>IF(OR(F439="",G439="",H439=""),"",IFERROR(ABS(H439-F439)/ABS(F439-G439),""))</f>
        <v/>
      </c>
      <c r="M439" s="22">
        <f>IF(OR(D439="",F439="",G439="",I439=""),"",IFERROR(IF(D439="Short",(F439-I439)/(G439-F439),(I439-F439)/(F439-G439))-N(K439),""))</f>
        <v/>
      </c>
      <c r="N439" s="18"/>
      <c r="O439" s="18"/>
      <c r="P439" s="18"/>
      <c r="Q439" s="9"/>
      <c r="R439" s="21" t="e">
        <f>IF(M439="",NA(),SUM($M$5:M439))</f>
        <v>#N/A</v>
      </c>
      <c r="S439" s="21">
        <f>IF(M439="","",IF(M439&gt;0,1,0))</f>
        <v/>
      </c>
      <c r="T439" s="21">
        <f>IF(M439="","",IF(OR(Dashboard!$C$6="All",B439=Dashboard!$C$6),1,0))</f>
        <v/>
      </c>
      <c r="U439" s="21">
        <f>IF(M439="","",IF(M439&lt;=0,IF(ISNUMBER(U438),U438,0)+1,0))</f>
        <v/>
      </c>
    </row>
    <row r="440" spans="1:21">
      <c r="A440" s="17"/>
      <c r="B440" s="18"/>
      <c r="C440" s="18"/>
      <c r="D440" s="18"/>
      <c r="E440" s="18"/>
      <c r="F440" s="19"/>
      <c r="G440" s="19"/>
      <c r="H440" s="19"/>
      <c r="I440" s="19"/>
      <c r="J440" s="20"/>
      <c r="K440" s="19"/>
      <c r="L440" s="21">
        <f>IF(OR(F440="",G440="",H440=""),"",IFERROR(ABS(H440-F440)/ABS(F440-G440),""))</f>
        <v/>
      </c>
      <c r="M440" s="22">
        <f>IF(OR(D440="",F440="",G440="",I440=""),"",IFERROR(IF(D440="Short",(F440-I440)/(G440-F440),(I440-F440)/(F440-G440))-N(K440),""))</f>
        <v/>
      </c>
      <c r="N440" s="18"/>
      <c r="O440" s="18"/>
      <c r="P440" s="18"/>
      <c r="Q440" s="9"/>
      <c r="R440" s="21" t="e">
        <f>IF(M440="",NA(),SUM($M$5:M440))</f>
        <v>#N/A</v>
      </c>
      <c r="S440" s="21">
        <f>IF(M440="","",IF(M440&gt;0,1,0))</f>
        <v/>
      </c>
      <c r="T440" s="21">
        <f>IF(M440="","",IF(OR(Dashboard!$C$6="All",B440=Dashboard!$C$6),1,0))</f>
        <v/>
      </c>
      <c r="U440" s="21">
        <f>IF(M440="","",IF(M440&lt;=0,IF(ISNUMBER(U439),U439,0)+1,0))</f>
        <v/>
      </c>
    </row>
    <row r="441" spans="1:21">
      <c r="A441" s="17"/>
      <c r="B441" s="18"/>
      <c r="C441" s="18"/>
      <c r="D441" s="18"/>
      <c r="E441" s="18"/>
      <c r="F441" s="19"/>
      <c r="G441" s="19"/>
      <c r="H441" s="19"/>
      <c r="I441" s="19"/>
      <c r="J441" s="20"/>
      <c r="K441" s="19"/>
      <c r="L441" s="21">
        <f>IF(OR(F441="",G441="",H441=""),"",IFERROR(ABS(H441-F441)/ABS(F441-G441),""))</f>
        <v/>
      </c>
      <c r="M441" s="22">
        <f>IF(OR(D441="",F441="",G441="",I441=""),"",IFERROR(IF(D441="Short",(F441-I441)/(G441-F441),(I441-F441)/(F441-G441))-N(K441),""))</f>
        <v/>
      </c>
      <c r="N441" s="18"/>
      <c r="O441" s="18"/>
      <c r="P441" s="18"/>
      <c r="Q441" s="9"/>
      <c r="R441" s="21" t="e">
        <f>IF(M441="",NA(),SUM($M$5:M441))</f>
        <v>#N/A</v>
      </c>
      <c r="S441" s="21">
        <f>IF(M441="","",IF(M441&gt;0,1,0))</f>
        <v/>
      </c>
      <c r="T441" s="21">
        <f>IF(M441="","",IF(OR(Dashboard!$C$6="All",B441=Dashboard!$C$6),1,0))</f>
        <v/>
      </c>
      <c r="U441" s="21">
        <f>IF(M441="","",IF(M441&lt;=0,IF(ISNUMBER(U440),U440,0)+1,0))</f>
        <v/>
      </c>
    </row>
    <row r="442" spans="1:21">
      <c r="A442" s="17"/>
      <c r="B442" s="18"/>
      <c r="C442" s="18"/>
      <c r="D442" s="18"/>
      <c r="E442" s="18"/>
      <c r="F442" s="19"/>
      <c r="G442" s="19"/>
      <c r="H442" s="19"/>
      <c r="I442" s="19"/>
      <c r="J442" s="20"/>
      <c r="K442" s="19"/>
      <c r="L442" s="21">
        <f>IF(OR(F442="",G442="",H442=""),"",IFERROR(ABS(H442-F442)/ABS(F442-G442),""))</f>
        <v/>
      </c>
      <c r="M442" s="22">
        <f>IF(OR(D442="",F442="",G442="",I442=""),"",IFERROR(IF(D442="Short",(F442-I442)/(G442-F442),(I442-F442)/(F442-G442))-N(K442),""))</f>
        <v/>
      </c>
      <c r="N442" s="18"/>
      <c r="O442" s="18"/>
      <c r="P442" s="18"/>
      <c r="Q442" s="9"/>
      <c r="R442" s="21" t="e">
        <f>IF(M442="",NA(),SUM($M$5:M442))</f>
        <v>#N/A</v>
      </c>
      <c r="S442" s="21">
        <f>IF(M442="","",IF(M442&gt;0,1,0))</f>
        <v/>
      </c>
      <c r="T442" s="21">
        <f>IF(M442="","",IF(OR(Dashboard!$C$6="All",B442=Dashboard!$C$6),1,0))</f>
        <v/>
      </c>
      <c r="U442" s="21">
        <f>IF(M442="","",IF(M442&lt;=0,IF(ISNUMBER(U441),U441,0)+1,0))</f>
        <v/>
      </c>
    </row>
    <row r="443" spans="1:21">
      <c r="A443" s="17"/>
      <c r="B443" s="18"/>
      <c r="C443" s="18"/>
      <c r="D443" s="18"/>
      <c r="E443" s="18"/>
      <c r="F443" s="19"/>
      <c r="G443" s="19"/>
      <c r="H443" s="19"/>
      <c r="I443" s="19"/>
      <c r="J443" s="20"/>
      <c r="K443" s="19"/>
      <c r="L443" s="21">
        <f>IF(OR(F443="",G443="",H443=""),"",IFERROR(ABS(H443-F443)/ABS(F443-G443),""))</f>
        <v/>
      </c>
      <c r="M443" s="22">
        <f>IF(OR(D443="",F443="",G443="",I443=""),"",IFERROR(IF(D443="Short",(F443-I443)/(G443-F443),(I443-F443)/(F443-G443))-N(K443),""))</f>
        <v/>
      </c>
      <c r="N443" s="18"/>
      <c r="O443" s="18"/>
      <c r="P443" s="18"/>
      <c r="Q443" s="9"/>
      <c r="R443" s="21" t="e">
        <f>IF(M443="",NA(),SUM($M$5:M443))</f>
        <v>#N/A</v>
      </c>
      <c r="S443" s="21">
        <f>IF(M443="","",IF(M443&gt;0,1,0))</f>
        <v/>
      </c>
      <c r="T443" s="21">
        <f>IF(M443="","",IF(OR(Dashboard!$C$6="All",B443=Dashboard!$C$6),1,0))</f>
        <v/>
      </c>
      <c r="U443" s="21">
        <f>IF(M443="","",IF(M443&lt;=0,IF(ISNUMBER(U442),U442,0)+1,0))</f>
        <v/>
      </c>
    </row>
    <row r="444" spans="1:21">
      <c r="A444" s="17"/>
      <c r="B444" s="18"/>
      <c r="C444" s="18"/>
      <c r="D444" s="18"/>
      <c r="E444" s="18"/>
      <c r="F444" s="19"/>
      <c r="G444" s="19"/>
      <c r="H444" s="19"/>
      <c r="I444" s="19"/>
      <c r="J444" s="20"/>
      <c r="K444" s="19"/>
      <c r="L444" s="21">
        <f>IF(OR(F444="",G444="",H444=""),"",IFERROR(ABS(H444-F444)/ABS(F444-G444),""))</f>
        <v/>
      </c>
      <c r="M444" s="22">
        <f>IF(OR(D444="",F444="",G444="",I444=""),"",IFERROR(IF(D444="Short",(F444-I444)/(G444-F444),(I444-F444)/(F444-G444))-N(K444),""))</f>
        <v/>
      </c>
      <c r="N444" s="18"/>
      <c r="O444" s="18"/>
      <c r="P444" s="18"/>
      <c r="Q444" s="9"/>
      <c r="R444" s="21" t="e">
        <f>IF(M444="",NA(),SUM($M$5:M444))</f>
        <v>#N/A</v>
      </c>
      <c r="S444" s="21">
        <f>IF(M444="","",IF(M444&gt;0,1,0))</f>
        <v/>
      </c>
      <c r="T444" s="21">
        <f>IF(M444="","",IF(OR(Dashboard!$C$6="All",B444=Dashboard!$C$6),1,0))</f>
        <v/>
      </c>
      <c r="U444" s="21">
        <f>IF(M444="","",IF(M444&lt;=0,IF(ISNUMBER(U443),U443,0)+1,0))</f>
        <v/>
      </c>
    </row>
    <row r="445" spans="1:21">
      <c r="A445" s="17"/>
      <c r="B445" s="18"/>
      <c r="C445" s="18"/>
      <c r="D445" s="18"/>
      <c r="E445" s="18"/>
      <c r="F445" s="19"/>
      <c r="G445" s="19"/>
      <c r="H445" s="19"/>
      <c r="I445" s="19"/>
      <c r="J445" s="20"/>
      <c r="K445" s="19"/>
      <c r="L445" s="21">
        <f>IF(OR(F445="",G445="",H445=""),"",IFERROR(ABS(H445-F445)/ABS(F445-G445),""))</f>
        <v/>
      </c>
      <c r="M445" s="22">
        <f>IF(OR(D445="",F445="",G445="",I445=""),"",IFERROR(IF(D445="Short",(F445-I445)/(G445-F445),(I445-F445)/(F445-G445))-N(K445),""))</f>
        <v/>
      </c>
      <c r="N445" s="18"/>
      <c r="O445" s="18"/>
      <c r="P445" s="18"/>
      <c r="Q445" s="9"/>
      <c r="R445" s="21" t="e">
        <f>IF(M445="",NA(),SUM($M$5:M445))</f>
        <v>#N/A</v>
      </c>
      <c r="S445" s="21">
        <f>IF(M445="","",IF(M445&gt;0,1,0))</f>
        <v/>
      </c>
      <c r="T445" s="21">
        <f>IF(M445="","",IF(OR(Dashboard!$C$6="All",B445=Dashboard!$C$6),1,0))</f>
        <v/>
      </c>
      <c r="U445" s="21">
        <f>IF(M445="","",IF(M445&lt;=0,IF(ISNUMBER(U444),U444,0)+1,0))</f>
        <v/>
      </c>
    </row>
    <row r="446" spans="1:21">
      <c r="A446" s="17"/>
      <c r="B446" s="18"/>
      <c r="C446" s="18"/>
      <c r="D446" s="18"/>
      <c r="E446" s="18"/>
      <c r="F446" s="19"/>
      <c r="G446" s="19"/>
      <c r="H446" s="19"/>
      <c r="I446" s="19"/>
      <c r="J446" s="20"/>
      <c r="K446" s="19"/>
      <c r="L446" s="21">
        <f>IF(OR(F446="",G446="",H446=""),"",IFERROR(ABS(H446-F446)/ABS(F446-G446),""))</f>
        <v/>
      </c>
      <c r="M446" s="22">
        <f>IF(OR(D446="",F446="",G446="",I446=""),"",IFERROR(IF(D446="Short",(F446-I446)/(G446-F446),(I446-F446)/(F446-G446))-N(K446),""))</f>
        <v/>
      </c>
      <c r="N446" s="18"/>
      <c r="O446" s="18"/>
      <c r="P446" s="18"/>
      <c r="Q446" s="9"/>
      <c r="R446" s="21" t="e">
        <f>IF(M446="",NA(),SUM($M$5:M446))</f>
        <v>#N/A</v>
      </c>
      <c r="S446" s="21">
        <f>IF(M446="","",IF(M446&gt;0,1,0))</f>
        <v/>
      </c>
      <c r="T446" s="21">
        <f>IF(M446="","",IF(OR(Dashboard!$C$6="All",B446=Dashboard!$C$6),1,0))</f>
        <v/>
      </c>
      <c r="U446" s="21">
        <f>IF(M446="","",IF(M446&lt;=0,IF(ISNUMBER(U445),U445,0)+1,0))</f>
        <v/>
      </c>
    </row>
    <row r="447" spans="1:21">
      <c r="A447" s="17"/>
      <c r="B447" s="18"/>
      <c r="C447" s="18"/>
      <c r="D447" s="18"/>
      <c r="E447" s="18"/>
      <c r="F447" s="19"/>
      <c r="G447" s="19"/>
      <c r="H447" s="19"/>
      <c r="I447" s="19"/>
      <c r="J447" s="20"/>
      <c r="K447" s="19"/>
      <c r="L447" s="21">
        <f>IF(OR(F447="",G447="",H447=""),"",IFERROR(ABS(H447-F447)/ABS(F447-G447),""))</f>
        <v/>
      </c>
      <c r="M447" s="22">
        <f>IF(OR(D447="",F447="",G447="",I447=""),"",IFERROR(IF(D447="Short",(F447-I447)/(G447-F447),(I447-F447)/(F447-G447))-N(K447),""))</f>
        <v/>
      </c>
      <c r="N447" s="18"/>
      <c r="O447" s="18"/>
      <c r="P447" s="18"/>
      <c r="Q447" s="9"/>
      <c r="R447" s="21" t="e">
        <f>IF(M447="",NA(),SUM($M$5:M447))</f>
        <v>#N/A</v>
      </c>
      <c r="S447" s="21">
        <f>IF(M447="","",IF(M447&gt;0,1,0))</f>
        <v/>
      </c>
      <c r="T447" s="21">
        <f>IF(M447="","",IF(OR(Dashboard!$C$6="All",B447=Dashboard!$C$6),1,0))</f>
        <v/>
      </c>
      <c r="U447" s="21">
        <f>IF(M447="","",IF(M447&lt;=0,IF(ISNUMBER(U446),U446,0)+1,0))</f>
        <v/>
      </c>
    </row>
    <row r="448" spans="1:21">
      <c r="A448" s="17"/>
      <c r="B448" s="18"/>
      <c r="C448" s="18"/>
      <c r="D448" s="18"/>
      <c r="E448" s="18"/>
      <c r="F448" s="19"/>
      <c r="G448" s="19"/>
      <c r="H448" s="19"/>
      <c r="I448" s="19"/>
      <c r="J448" s="20"/>
      <c r="K448" s="19"/>
      <c r="L448" s="21">
        <f>IF(OR(F448="",G448="",H448=""),"",IFERROR(ABS(H448-F448)/ABS(F448-G448),""))</f>
        <v/>
      </c>
      <c r="M448" s="22">
        <f>IF(OR(D448="",F448="",G448="",I448=""),"",IFERROR(IF(D448="Short",(F448-I448)/(G448-F448),(I448-F448)/(F448-G448))-N(K448),""))</f>
        <v/>
      </c>
      <c r="N448" s="18"/>
      <c r="O448" s="18"/>
      <c r="P448" s="18"/>
      <c r="Q448" s="9"/>
      <c r="R448" s="21" t="e">
        <f>IF(M448="",NA(),SUM($M$5:M448))</f>
        <v>#N/A</v>
      </c>
      <c r="S448" s="21">
        <f>IF(M448="","",IF(M448&gt;0,1,0))</f>
        <v/>
      </c>
      <c r="T448" s="21">
        <f>IF(M448="","",IF(OR(Dashboard!$C$6="All",B448=Dashboard!$C$6),1,0))</f>
        <v/>
      </c>
      <c r="U448" s="21">
        <f>IF(M448="","",IF(M448&lt;=0,IF(ISNUMBER(U447),U447,0)+1,0))</f>
        <v/>
      </c>
    </row>
    <row r="449" spans="1:21">
      <c r="A449" s="17"/>
      <c r="B449" s="18"/>
      <c r="C449" s="18"/>
      <c r="D449" s="18"/>
      <c r="E449" s="18"/>
      <c r="F449" s="19"/>
      <c r="G449" s="19"/>
      <c r="H449" s="19"/>
      <c r="I449" s="19"/>
      <c r="J449" s="20"/>
      <c r="K449" s="19"/>
      <c r="L449" s="21">
        <f>IF(OR(F449="",G449="",H449=""),"",IFERROR(ABS(H449-F449)/ABS(F449-G449),""))</f>
        <v/>
      </c>
      <c r="M449" s="22">
        <f>IF(OR(D449="",F449="",G449="",I449=""),"",IFERROR(IF(D449="Short",(F449-I449)/(G449-F449),(I449-F449)/(F449-G449))-N(K449),""))</f>
        <v/>
      </c>
      <c r="N449" s="18"/>
      <c r="O449" s="18"/>
      <c r="P449" s="18"/>
      <c r="Q449" s="9"/>
      <c r="R449" s="21" t="e">
        <f>IF(M449="",NA(),SUM($M$5:M449))</f>
        <v>#N/A</v>
      </c>
      <c r="S449" s="21">
        <f>IF(M449="","",IF(M449&gt;0,1,0))</f>
        <v/>
      </c>
      <c r="T449" s="21">
        <f>IF(M449="","",IF(OR(Dashboard!$C$6="All",B449=Dashboard!$C$6),1,0))</f>
        <v/>
      </c>
      <c r="U449" s="21">
        <f>IF(M449="","",IF(M449&lt;=0,IF(ISNUMBER(U448),U448,0)+1,0))</f>
        <v/>
      </c>
    </row>
    <row r="450" spans="1:21">
      <c r="A450" s="17"/>
      <c r="B450" s="18"/>
      <c r="C450" s="18"/>
      <c r="D450" s="18"/>
      <c r="E450" s="18"/>
      <c r="F450" s="19"/>
      <c r="G450" s="19"/>
      <c r="H450" s="19"/>
      <c r="I450" s="19"/>
      <c r="J450" s="20"/>
      <c r="K450" s="19"/>
      <c r="L450" s="21">
        <f>IF(OR(F450="",G450="",H450=""),"",IFERROR(ABS(H450-F450)/ABS(F450-G450),""))</f>
        <v/>
      </c>
      <c r="M450" s="22">
        <f>IF(OR(D450="",F450="",G450="",I450=""),"",IFERROR(IF(D450="Short",(F450-I450)/(G450-F450),(I450-F450)/(F450-G450))-N(K450),""))</f>
        <v/>
      </c>
      <c r="N450" s="18"/>
      <c r="O450" s="18"/>
      <c r="P450" s="18"/>
      <c r="Q450" s="9"/>
      <c r="R450" s="21" t="e">
        <f>IF(M450="",NA(),SUM($M$5:M450))</f>
        <v>#N/A</v>
      </c>
      <c r="S450" s="21">
        <f>IF(M450="","",IF(M450&gt;0,1,0))</f>
        <v/>
      </c>
      <c r="T450" s="21">
        <f>IF(M450="","",IF(OR(Dashboard!$C$6="All",B450=Dashboard!$C$6),1,0))</f>
        <v/>
      </c>
      <c r="U450" s="21">
        <f>IF(M450="","",IF(M450&lt;=0,IF(ISNUMBER(U449),U449,0)+1,0))</f>
        <v/>
      </c>
    </row>
    <row r="451" spans="1:21">
      <c r="A451" s="17"/>
      <c r="B451" s="18"/>
      <c r="C451" s="18"/>
      <c r="D451" s="18"/>
      <c r="E451" s="18"/>
      <c r="F451" s="19"/>
      <c r="G451" s="19"/>
      <c r="H451" s="19"/>
      <c r="I451" s="19"/>
      <c r="J451" s="20"/>
      <c r="K451" s="19"/>
      <c r="L451" s="21">
        <f>IF(OR(F451="",G451="",H451=""),"",IFERROR(ABS(H451-F451)/ABS(F451-G451),""))</f>
        <v/>
      </c>
      <c r="M451" s="22">
        <f>IF(OR(D451="",F451="",G451="",I451=""),"",IFERROR(IF(D451="Short",(F451-I451)/(G451-F451),(I451-F451)/(F451-G451))-N(K451),""))</f>
        <v/>
      </c>
      <c r="N451" s="18"/>
      <c r="O451" s="18"/>
      <c r="P451" s="18"/>
      <c r="Q451" s="9"/>
      <c r="R451" s="21" t="e">
        <f>IF(M451="",NA(),SUM($M$5:M451))</f>
        <v>#N/A</v>
      </c>
      <c r="S451" s="21">
        <f>IF(M451="","",IF(M451&gt;0,1,0))</f>
        <v/>
      </c>
      <c r="T451" s="21">
        <f>IF(M451="","",IF(OR(Dashboard!$C$6="All",B451=Dashboard!$C$6),1,0))</f>
        <v/>
      </c>
      <c r="U451" s="21">
        <f>IF(M451="","",IF(M451&lt;=0,IF(ISNUMBER(U450),U450,0)+1,0))</f>
        <v/>
      </c>
    </row>
    <row r="452" spans="1:21">
      <c r="A452" s="17"/>
      <c r="B452" s="18"/>
      <c r="C452" s="18"/>
      <c r="D452" s="18"/>
      <c r="E452" s="18"/>
      <c r="F452" s="19"/>
      <c r="G452" s="19"/>
      <c r="H452" s="19"/>
      <c r="I452" s="19"/>
      <c r="J452" s="20"/>
      <c r="K452" s="19"/>
      <c r="L452" s="21">
        <f>IF(OR(F452="",G452="",H452=""),"",IFERROR(ABS(H452-F452)/ABS(F452-G452),""))</f>
        <v/>
      </c>
      <c r="M452" s="22">
        <f>IF(OR(D452="",F452="",G452="",I452=""),"",IFERROR(IF(D452="Short",(F452-I452)/(G452-F452),(I452-F452)/(F452-G452))-N(K452),""))</f>
        <v/>
      </c>
      <c r="N452" s="18"/>
      <c r="O452" s="18"/>
      <c r="P452" s="18"/>
      <c r="Q452" s="9"/>
      <c r="R452" s="21" t="e">
        <f>IF(M452="",NA(),SUM($M$5:M452))</f>
        <v>#N/A</v>
      </c>
      <c r="S452" s="21">
        <f>IF(M452="","",IF(M452&gt;0,1,0))</f>
        <v/>
      </c>
      <c r="T452" s="21">
        <f>IF(M452="","",IF(OR(Dashboard!$C$6="All",B452=Dashboard!$C$6),1,0))</f>
        <v/>
      </c>
      <c r="U452" s="21">
        <f>IF(M452="","",IF(M452&lt;=0,IF(ISNUMBER(U451),U451,0)+1,0))</f>
        <v/>
      </c>
    </row>
    <row r="453" spans="1:21">
      <c r="A453" s="17"/>
      <c r="B453" s="18"/>
      <c r="C453" s="18"/>
      <c r="D453" s="18"/>
      <c r="E453" s="18"/>
      <c r="F453" s="19"/>
      <c r="G453" s="19"/>
      <c r="H453" s="19"/>
      <c r="I453" s="19"/>
      <c r="J453" s="20"/>
      <c r="K453" s="19"/>
      <c r="L453" s="21">
        <f>IF(OR(F453="",G453="",H453=""),"",IFERROR(ABS(H453-F453)/ABS(F453-G453),""))</f>
        <v/>
      </c>
      <c r="M453" s="22">
        <f>IF(OR(D453="",F453="",G453="",I453=""),"",IFERROR(IF(D453="Short",(F453-I453)/(G453-F453),(I453-F453)/(F453-G453))-N(K453),""))</f>
        <v/>
      </c>
      <c r="N453" s="18"/>
      <c r="O453" s="18"/>
      <c r="P453" s="18"/>
      <c r="Q453" s="9"/>
      <c r="R453" s="21" t="e">
        <f>IF(M453="",NA(),SUM($M$5:M453))</f>
        <v>#N/A</v>
      </c>
      <c r="S453" s="21">
        <f>IF(M453="","",IF(M453&gt;0,1,0))</f>
        <v/>
      </c>
      <c r="T453" s="21">
        <f>IF(M453="","",IF(OR(Dashboard!$C$6="All",B453=Dashboard!$C$6),1,0))</f>
        <v/>
      </c>
      <c r="U453" s="21">
        <f>IF(M453="","",IF(M453&lt;=0,IF(ISNUMBER(U452),U452,0)+1,0))</f>
        <v/>
      </c>
    </row>
    <row r="454" spans="1:21">
      <c r="A454" s="17"/>
      <c r="B454" s="18"/>
      <c r="C454" s="18"/>
      <c r="D454" s="18"/>
      <c r="E454" s="18"/>
      <c r="F454" s="19"/>
      <c r="G454" s="19"/>
      <c r="H454" s="19"/>
      <c r="I454" s="19"/>
      <c r="J454" s="20"/>
      <c r="K454" s="19"/>
      <c r="L454" s="21">
        <f>IF(OR(F454="",G454="",H454=""),"",IFERROR(ABS(H454-F454)/ABS(F454-G454),""))</f>
        <v/>
      </c>
      <c r="M454" s="22">
        <f>IF(OR(D454="",F454="",G454="",I454=""),"",IFERROR(IF(D454="Short",(F454-I454)/(G454-F454),(I454-F454)/(F454-G454))-N(K454),""))</f>
        <v/>
      </c>
      <c r="N454" s="18"/>
      <c r="O454" s="18"/>
      <c r="P454" s="18"/>
      <c r="Q454" s="9"/>
      <c r="R454" s="21" t="e">
        <f>IF(M454="",NA(),SUM($M$5:M454))</f>
        <v>#N/A</v>
      </c>
      <c r="S454" s="21">
        <f>IF(M454="","",IF(M454&gt;0,1,0))</f>
        <v/>
      </c>
      <c r="T454" s="21">
        <f>IF(M454="","",IF(OR(Dashboard!$C$6="All",B454=Dashboard!$C$6),1,0))</f>
        <v/>
      </c>
      <c r="U454" s="21">
        <f>IF(M454="","",IF(M454&lt;=0,IF(ISNUMBER(U453),U453,0)+1,0))</f>
        <v/>
      </c>
    </row>
    <row r="455" spans="1:21">
      <c r="A455" s="17"/>
      <c r="B455" s="18"/>
      <c r="C455" s="18"/>
      <c r="D455" s="18"/>
      <c r="E455" s="18"/>
      <c r="F455" s="19"/>
      <c r="G455" s="19"/>
      <c r="H455" s="19"/>
      <c r="I455" s="19"/>
      <c r="J455" s="20"/>
      <c r="K455" s="19"/>
      <c r="L455" s="21">
        <f>IF(OR(F455="",G455="",H455=""),"",IFERROR(ABS(H455-F455)/ABS(F455-G455),""))</f>
        <v/>
      </c>
      <c r="M455" s="22">
        <f>IF(OR(D455="",F455="",G455="",I455=""),"",IFERROR(IF(D455="Short",(F455-I455)/(G455-F455),(I455-F455)/(F455-G455))-N(K455),""))</f>
        <v/>
      </c>
      <c r="N455" s="18"/>
      <c r="O455" s="18"/>
      <c r="P455" s="18"/>
      <c r="Q455" s="9"/>
      <c r="R455" s="21" t="e">
        <f>IF(M455="",NA(),SUM($M$5:M455))</f>
        <v>#N/A</v>
      </c>
      <c r="S455" s="21">
        <f>IF(M455="","",IF(M455&gt;0,1,0))</f>
        <v/>
      </c>
      <c r="T455" s="21">
        <f>IF(M455="","",IF(OR(Dashboard!$C$6="All",B455=Dashboard!$C$6),1,0))</f>
        <v/>
      </c>
      <c r="U455" s="21">
        <f>IF(M455="","",IF(M455&lt;=0,IF(ISNUMBER(U454),U454,0)+1,0))</f>
        <v/>
      </c>
    </row>
    <row r="456" spans="1:21">
      <c r="A456" s="17"/>
      <c r="B456" s="18"/>
      <c r="C456" s="18"/>
      <c r="D456" s="18"/>
      <c r="E456" s="18"/>
      <c r="F456" s="19"/>
      <c r="G456" s="19"/>
      <c r="H456" s="19"/>
      <c r="I456" s="19"/>
      <c r="J456" s="20"/>
      <c r="K456" s="19"/>
      <c r="L456" s="21">
        <f>IF(OR(F456="",G456="",H456=""),"",IFERROR(ABS(H456-F456)/ABS(F456-G456),""))</f>
        <v/>
      </c>
      <c r="M456" s="22">
        <f>IF(OR(D456="",F456="",G456="",I456=""),"",IFERROR(IF(D456="Short",(F456-I456)/(G456-F456),(I456-F456)/(F456-G456))-N(K456),""))</f>
        <v/>
      </c>
      <c r="N456" s="18"/>
      <c r="O456" s="18"/>
      <c r="P456" s="18"/>
      <c r="Q456" s="9"/>
      <c r="R456" s="21" t="e">
        <f>IF(M456="",NA(),SUM($M$5:M456))</f>
        <v>#N/A</v>
      </c>
      <c r="S456" s="21">
        <f>IF(M456="","",IF(M456&gt;0,1,0))</f>
        <v/>
      </c>
      <c r="T456" s="21">
        <f>IF(M456="","",IF(OR(Dashboard!$C$6="All",B456=Dashboard!$C$6),1,0))</f>
        <v/>
      </c>
      <c r="U456" s="21">
        <f>IF(M456="","",IF(M456&lt;=0,IF(ISNUMBER(U455),U455,0)+1,0))</f>
        <v/>
      </c>
    </row>
    <row r="457" spans="1:21">
      <c r="A457" s="17"/>
      <c r="B457" s="18"/>
      <c r="C457" s="18"/>
      <c r="D457" s="18"/>
      <c r="E457" s="18"/>
      <c r="F457" s="19"/>
      <c r="G457" s="19"/>
      <c r="H457" s="19"/>
      <c r="I457" s="19"/>
      <c r="J457" s="20"/>
      <c r="K457" s="19"/>
      <c r="L457" s="21">
        <f>IF(OR(F457="",G457="",H457=""),"",IFERROR(ABS(H457-F457)/ABS(F457-G457),""))</f>
        <v/>
      </c>
      <c r="M457" s="22">
        <f>IF(OR(D457="",F457="",G457="",I457=""),"",IFERROR(IF(D457="Short",(F457-I457)/(G457-F457),(I457-F457)/(F457-G457))-N(K457),""))</f>
        <v/>
      </c>
      <c r="N457" s="18"/>
      <c r="O457" s="18"/>
      <c r="P457" s="18"/>
      <c r="Q457" s="9"/>
      <c r="R457" s="21" t="e">
        <f>IF(M457="",NA(),SUM($M$5:M457))</f>
        <v>#N/A</v>
      </c>
      <c r="S457" s="21">
        <f>IF(M457="","",IF(M457&gt;0,1,0))</f>
        <v/>
      </c>
      <c r="T457" s="21">
        <f>IF(M457="","",IF(OR(Dashboard!$C$6="All",B457=Dashboard!$C$6),1,0))</f>
        <v/>
      </c>
      <c r="U457" s="21">
        <f>IF(M457="","",IF(M457&lt;=0,IF(ISNUMBER(U456),U456,0)+1,0))</f>
        <v/>
      </c>
    </row>
    <row r="458" spans="1:21">
      <c r="A458" s="17"/>
      <c r="B458" s="18"/>
      <c r="C458" s="18"/>
      <c r="D458" s="18"/>
      <c r="E458" s="18"/>
      <c r="F458" s="19"/>
      <c r="G458" s="19"/>
      <c r="H458" s="19"/>
      <c r="I458" s="19"/>
      <c r="J458" s="20"/>
      <c r="K458" s="19"/>
      <c r="L458" s="21">
        <f>IF(OR(F458="",G458="",H458=""),"",IFERROR(ABS(H458-F458)/ABS(F458-G458),""))</f>
        <v/>
      </c>
      <c r="M458" s="22">
        <f>IF(OR(D458="",F458="",G458="",I458=""),"",IFERROR(IF(D458="Short",(F458-I458)/(G458-F458),(I458-F458)/(F458-G458))-N(K458),""))</f>
        <v/>
      </c>
      <c r="N458" s="18"/>
      <c r="O458" s="18"/>
      <c r="P458" s="18"/>
      <c r="Q458" s="9"/>
      <c r="R458" s="21" t="e">
        <f>IF(M458="",NA(),SUM($M$5:M458))</f>
        <v>#N/A</v>
      </c>
      <c r="S458" s="21">
        <f>IF(M458="","",IF(M458&gt;0,1,0))</f>
        <v/>
      </c>
      <c r="T458" s="21">
        <f>IF(M458="","",IF(OR(Dashboard!$C$6="All",B458=Dashboard!$C$6),1,0))</f>
        <v/>
      </c>
      <c r="U458" s="21">
        <f>IF(M458="","",IF(M458&lt;=0,IF(ISNUMBER(U457),U457,0)+1,0))</f>
        <v/>
      </c>
    </row>
    <row r="459" spans="1:21">
      <c r="A459" s="17"/>
      <c r="B459" s="18"/>
      <c r="C459" s="18"/>
      <c r="D459" s="18"/>
      <c r="E459" s="18"/>
      <c r="F459" s="19"/>
      <c r="G459" s="19"/>
      <c r="H459" s="19"/>
      <c r="I459" s="19"/>
      <c r="J459" s="20"/>
      <c r="K459" s="19"/>
      <c r="L459" s="21">
        <f>IF(OR(F459="",G459="",H459=""),"",IFERROR(ABS(H459-F459)/ABS(F459-G459),""))</f>
        <v/>
      </c>
      <c r="M459" s="22">
        <f>IF(OR(D459="",F459="",G459="",I459=""),"",IFERROR(IF(D459="Short",(F459-I459)/(G459-F459),(I459-F459)/(F459-G459))-N(K459),""))</f>
        <v/>
      </c>
      <c r="N459" s="18"/>
      <c r="O459" s="18"/>
      <c r="P459" s="18"/>
      <c r="Q459" s="9"/>
      <c r="R459" s="21" t="e">
        <f>IF(M459="",NA(),SUM($M$5:M459))</f>
        <v>#N/A</v>
      </c>
      <c r="S459" s="21">
        <f>IF(M459="","",IF(M459&gt;0,1,0))</f>
        <v/>
      </c>
      <c r="T459" s="21">
        <f>IF(M459="","",IF(OR(Dashboard!$C$6="All",B459=Dashboard!$C$6),1,0))</f>
        <v/>
      </c>
      <c r="U459" s="21">
        <f>IF(M459="","",IF(M459&lt;=0,IF(ISNUMBER(U458),U458,0)+1,0))</f>
        <v/>
      </c>
    </row>
    <row r="460" spans="1:21">
      <c r="A460" s="17"/>
      <c r="B460" s="18"/>
      <c r="C460" s="18"/>
      <c r="D460" s="18"/>
      <c r="E460" s="18"/>
      <c r="F460" s="19"/>
      <c r="G460" s="19"/>
      <c r="H460" s="19"/>
      <c r="I460" s="19"/>
      <c r="J460" s="20"/>
      <c r="K460" s="19"/>
      <c r="L460" s="21">
        <f>IF(OR(F460="",G460="",H460=""),"",IFERROR(ABS(H460-F460)/ABS(F460-G460),""))</f>
        <v/>
      </c>
      <c r="M460" s="22">
        <f>IF(OR(D460="",F460="",G460="",I460=""),"",IFERROR(IF(D460="Short",(F460-I460)/(G460-F460),(I460-F460)/(F460-G460))-N(K460),""))</f>
        <v/>
      </c>
      <c r="N460" s="18"/>
      <c r="O460" s="18"/>
      <c r="P460" s="18"/>
      <c r="Q460" s="9"/>
      <c r="R460" s="21" t="e">
        <f>IF(M460="",NA(),SUM($M$5:M460))</f>
        <v>#N/A</v>
      </c>
      <c r="S460" s="21">
        <f>IF(M460="","",IF(M460&gt;0,1,0))</f>
        <v/>
      </c>
      <c r="T460" s="21">
        <f>IF(M460="","",IF(OR(Dashboard!$C$6="All",B460=Dashboard!$C$6),1,0))</f>
        <v/>
      </c>
      <c r="U460" s="21">
        <f>IF(M460="","",IF(M460&lt;=0,IF(ISNUMBER(U459),U459,0)+1,0))</f>
        <v/>
      </c>
    </row>
    <row r="461" spans="1:21">
      <c r="A461" s="17"/>
      <c r="B461" s="18"/>
      <c r="C461" s="18"/>
      <c r="D461" s="18"/>
      <c r="E461" s="18"/>
      <c r="F461" s="19"/>
      <c r="G461" s="19"/>
      <c r="H461" s="19"/>
      <c r="I461" s="19"/>
      <c r="J461" s="20"/>
      <c r="K461" s="19"/>
      <c r="L461" s="21">
        <f>IF(OR(F461="",G461="",H461=""),"",IFERROR(ABS(H461-F461)/ABS(F461-G461),""))</f>
        <v/>
      </c>
      <c r="M461" s="22">
        <f>IF(OR(D461="",F461="",G461="",I461=""),"",IFERROR(IF(D461="Short",(F461-I461)/(G461-F461),(I461-F461)/(F461-G461))-N(K461),""))</f>
        <v/>
      </c>
      <c r="N461" s="18"/>
      <c r="O461" s="18"/>
      <c r="P461" s="18"/>
      <c r="Q461" s="9"/>
      <c r="R461" s="21" t="e">
        <f>IF(M461="",NA(),SUM($M$5:M461))</f>
        <v>#N/A</v>
      </c>
      <c r="S461" s="21">
        <f>IF(M461="","",IF(M461&gt;0,1,0))</f>
        <v/>
      </c>
      <c r="T461" s="21">
        <f>IF(M461="","",IF(OR(Dashboard!$C$6="All",B461=Dashboard!$C$6),1,0))</f>
        <v/>
      </c>
      <c r="U461" s="21">
        <f>IF(M461="","",IF(M461&lt;=0,IF(ISNUMBER(U460),U460,0)+1,0))</f>
        <v/>
      </c>
    </row>
    <row r="462" spans="1:21">
      <c r="A462" s="17"/>
      <c r="B462" s="18"/>
      <c r="C462" s="18"/>
      <c r="D462" s="18"/>
      <c r="E462" s="18"/>
      <c r="F462" s="19"/>
      <c r="G462" s="19"/>
      <c r="H462" s="19"/>
      <c r="I462" s="19"/>
      <c r="J462" s="20"/>
      <c r="K462" s="19"/>
      <c r="L462" s="21">
        <f>IF(OR(F462="",G462="",H462=""),"",IFERROR(ABS(H462-F462)/ABS(F462-G462),""))</f>
        <v/>
      </c>
      <c r="M462" s="22">
        <f>IF(OR(D462="",F462="",G462="",I462=""),"",IFERROR(IF(D462="Short",(F462-I462)/(G462-F462),(I462-F462)/(F462-G462))-N(K462),""))</f>
        <v/>
      </c>
      <c r="N462" s="18"/>
      <c r="O462" s="18"/>
      <c r="P462" s="18"/>
      <c r="Q462" s="9"/>
      <c r="R462" s="21" t="e">
        <f>IF(M462="",NA(),SUM($M$5:M462))</f>
        <v>#N/A</v>
      </c>
      <c r="S462" s="21">
        <f>IF(M462="","",IF(M462&gt;0,1,0))</f>
        <v/>
      </c>
      <c r="T462" s="21">
        <f>IF(M462="","",IF(OR(Dashboard!$C$6="All",B462=Dashboard!$C$6),1,0))</f>
        <v/>
      </c>
      <c r="U462" s="21">
        <f>IF(M462="","",IF(M462&lt;=0,IF(ISNUMBER(U461),U461,0)+1,0))</f>
        <v/>
      </c>
    </row>
    <row r="463" spans="1:21">
      <c r="A463" s="17"/>
      <c r="B463" s="18"/>
      <c r="C463" s="18"/>
      <c r="D463" s="18"/>
      <c r="E463" s="18"/>
      <c r="F463" s="19"/>
      <c r="G463" s="19"/>
      <c r="H463" s="19"/>
      <c r="I463" s="19"/>
      <c r="J463" s="20"/>
      <c r="K463" s="19"/>
      <c r="L463" s="21">
        <f>IF(OR(F463="",G463="",H463=""),"",IFERROR(ABS(H463-F463)/ABS(F463-G463),""))</f>
        <v/>
      </c>
      <c r="M463" s="22">
        <f>IF(OR(D463="",F463="",G463="",I463=""),"",IFERROR(IF(D463="Short",(F463-I463)/(G463-F463),(I463-F463)/(F463-G463))-N(K463),""))</f>
        <v/>
      </c>
      <c r="N463" s="18"/>
      <c r="O463" s="18"/>
      <c r="P463" s="18"/>
      <c r="Q463" s="9"/>
      <c r="R463" s="21" t="e">
        <f>IF(M463="",NA(),SUM($M$5:M463))</f>
        <v>#N/A</v>
      </c>
      <c r="S463" s="21">
        <f>IF(M463="","",IF(M463&gt;0,1,0))</f>
        <v/>
      </c>
      <c r="T463" s="21">
        <f>IF(M463="","",IF(OR(Dashboard!$C$6="All",B463=Dashboard!$C$6),1,0))</f>
        <v/>
      </c>
      <c r="U463" s="21">
        <f>IF(M463="","",IF(M463&lt;=0,IF(ISNUMBER(U462),U462,0)+1,0))</f>
        <v/>
      </c>
    </row>
    <row r="464" spans="1:21">
      <c r="A464" s="17"/>
      <c r="B464" s="18"/>
      <c r="C464" s="18"/>
      <c r="D464" s="18"/>
      <c r="E464" s="18"/>
      <c r="F464" s="19"/>
      <c r="G464" s="19"/>
      <c r="H464" s="19"/>
      <c r="I464" s="19"/>
      <c r="J464" s="20"/>
      <c r="K464" s="19"/>
      <c r="L464" s="21">
        <f>IF(OR(F464="",G464="",H464=""),"",IFERROR(ABS(H464-F464)/ABS(F464-G464),""))</f>
        <v/>
      </c>
      <c r="M464" s="22">
        <f>IF(OR(D464="",F464="",G464="",I464=""),"",IFERROR(IF(D464="Short",(F464-I464)/(G464-F464),(I464-F464)/(F464-G464))-N(K464),""))</f>
        <v/>
      </c>
      <c r="N464" s="18"/>
      <c r="O464" s="18"/>
      <c r="P464" s="18"/>
      <c r="Q464" s="9"/>
      <c r="R464" s="21" t="e">
        <f>IF(M464="",NA(),SUM($M$5:M464))</f>
        <v>#N/A</v>
      </c>
      <c r="S464" s="21">
        <f>IF(M464="","",IF(M464&gt;0,1,0))</f>
        <v/>
      </c>
      <c r="T464" s="21">
        <f>IF(M464="","",IF(OR(Dashboard!$C$6="All",B464=Dashboard!$C$6),1,0))</f>
        <v/>
      </c>
      <c r="U464" s="21">
        <f>IF(M464="","",IF(M464&lt;=0,IF(ISNUMBER(U463),U463,0)+1,0))</f>
        <v/>
      </c>
    </row>
    <row r="465" spans="1:21">
      <c r="A465" s="17"/>
      <c r="B465" s="18"/>
      <c r="C465" s="18"/>
      <c r="D465" s="18"/>
      <c r="E465" s="18"/>
      <c r="F465" s="19"/>
      <c r="G465" s="19"/>
      <c r="H465" s="19"/>
      <c r="I465" s="19"/>
      <c r="J465" s="20"/>
      <c r="K465" s="19"/>
      <c r="L465" s="21">
        <f>IF(OR(F465="",G465="",H465=""),"",IFERROR(ABS(H465-F465)/ABS(F465-G465),""))</f>
        <v/>
      </c>
      <c r="M465" s="22">
        <f>IF(OR(D465="",F465="",G465="",I465=""),"",IFERROR(IF(D465="Short",(F465-I465)/(G465-F465),(I465-F465)/(F465-G465))-N(K465),""))</f>
        <v/>
      </c>
      <c r="N465" s="18"/>
      <c r="O465" s="18"/>
      <c r="P465" s="18"/>
      <c r="Q465" s="9"/>
      <c r="R465" s="21" t="e">
        <f>IF(M465="",NA(),SUM($M$5:M465))</f>
        <v>#N/A</v>
      </c>
      <c r="S465" s="21">
        <f>IF(M465="","",IF(M465&gt;0,1,0))</f>
        <v/>
      </c>
      <c r="T465" s="21">
        <f>IF(M465="","",IF(OR(Dashboard!$C$6="All",B465=Dashboard!$C$6),1,0))</f>
        <v/>
      </c>
      <c r="U465" s="21">
        <f>IF(M465="","",IF(M465&lt;=0,IF(ISNUMBER(U464),U464,0)+1,0))</f>
        <v/>
      </c>
    </row>
    <row r="466" spans="1:21">
      <c r="A466" s="17"/>
      <c r="B466" s="18"/>
      <c r="C466" s="18"/>
      <c r="D466" s="18"/>
      <c r="E466" s="18"/>
      <c r="F466" s="19"/>
      <c r="G466" s="19"/>
      <c r="H466" s="19"/>
      <c r="I466" s="19"/>
      <c r="J466" s="20"/>
      <c r="K466" s="19"/>
      <c r="L466" s="21">
        <f>IF(OR(F466="",G466="",H466=""),"",IFERROR(ABS(H466-F466)/ABS(F466-G466),""))</f>
        <v/>
      </c>
      <c r="M466" s="22">
        <f>IF(OR(D466="",F466="",G466="",I466=""),"",IFERROR(IF(D466="Short",(F466-I466)/(G466-F466),(I466-F466)/(F466-G466))-N(K466),""))</f>
        <v/>
      </c>
      <c r="N466" s="18"/>
      <c r="O466" s="18"/>
      <c r="P466" s="18"/>
      <c r="Q466" s="9"/>
      <c r="R466" s="21" t="e">
        <f>IF(M466="",NA(),SUM($M$5:M466))</f>
        <v>#N/A</v>
      </c>
      <c r="S466" s="21">
        <f>IF(M466="","",IF(M466&gt;0,1,0))</f>
        <v/>
      </c>
      <c r="T466" s="21">
        <f>IF(M466="","",IF(OR(Dashboard!$C$6="All",B466=Dashboard!$C$6),1,0))</f>
        <v/>
      </c>
      <c r="U466" s="21">
        <f>IF(M466="","",IF(M466&lt;=0,IF(ISNUMBER(U465),U465,0)+1,0))</f>
        <v/>
      </c>
    </row>
    <row r="467" spans="1:21">
      <c r="A467" s="17"/>
      <c r="B467" s="18"/>
      <c r="C467" s="18"/>
      <c r="D467" s="18"/>
      <c r="E467" s="18"/>
      <c r="F467" s="19"/>
      <c r="G467" s="19"/>
      <c r="H467" s="19"/>
      <c r="I467" s="19"/>
      <c r="J467" s="20"/>
      <c r="K467" s="19"/>
      <c r="L467" s="21">
        <f>IF(OR(F467="",G467="",H467=""),"",IFERROR(ABS(H467-F467)/ABS(F467-G467),""))</f>
        <v/>
      </c>
      <c r="M467" s="22">
        <f>IF(OR(D467="",F467="",G467="",I467=""),"",IFERROR(IF(D467="Short",(F467-I467)/(G467-F467),(I467-F467)/(F467-G467))-N(K467),""))</f>
        <v/>
      </c>
      <c r="N467" s="18"/>
      <c r="O467" s="18"/>
      <c r="P467" s="18"/>
      <c r="Q467" s="9"/>
      <c r="R467" s="21" t="e">
        <f>IF(M467="",NA(),SUM($M$5:M467))</f>
        <v>#N/A</v>
      </c>
      <c r="S467" s="21">
        <f>IF(M467="","",IF(M467&gt;0,1,0))</f>
        <v/>
      </c>
      <c r="T467" s="21">
        <f>IF(M467="","",IF(OR(Dashboard!$C$6="All",B467=Dashboard!$C$6),1,0))</f>
        <v/>
      </c>
      <c r="U467" s="21">
        <f>IF(M467="","",IF(M467&lt;=0,IF(ISNUMBER(U466),U466,0)+1,0))</f>
        <v/>
      </c>
    </row>
    <row r="468" spans="1:21">
      <c r="A468" s="17"/>
      <c r="B468" s="18"/>
      <c r="C468" s="18"/>
      <c r="D468" s="18"/>
      <c r="E468" s="18"/>
      <c r="F468" s="19"/>
      <c r="G468" s="19"/>
      <c r="H468" s="19"/>
      <c r="I468" s="19"/>
      <c r="J468" s="20"/>
      <c r="K468" s="19"/>
      <c r="L468" s="21">
        <f>IF(OR(F468="",G468="",H468=""),"",IFERROR(ABS(H468-F468)/ABS(F468-G468),""))</f>
        <v/>
      </c>
      <c r="M468" s="22">
        <f>IF(OR(D468="",F468="",G468="",I468=""),"",IFERROR(IF(D468="Short",(F468-I468)/(G468-F468),(I468-F468)/(F468-G468))-N(K468),""))</f>
        <v/>
      </c>
      <c r="N468" s="18"/>
      <c r="O468" s="18"/>
      <c r="P468" s="18"/>
      <c r="Q468" s="9"/>
      <c r="R468" s="21" t="e">
        <f>IF(M468="",NA(),SUM($M$5:M468))</f>
        <v>#N/A</v>
      </c>
      <c r="S468" s="21">
        <f>IF(M468="","",IF(M468&gt;0,1,0))</f>
        <v/>
      </c>
      <c r="T468" s="21">
        <f>IF(M468="","",IF(OR(Dashboard!$C$6="All",B468=Dashboard!$C$6),1,0))</f>
        <v/>
      </c>
      <c r="U468" s="21">
        <f>IF(M468="","",IF(M468&lt;=0,IF(ISNUMBER(U467),U467,0)+1,0))</f>
        <v/>
      </c>
    </row>
    <row r="469" spans="1:21">
      <c r="A469" s="17"/>
      <c r="B469" s="18"/>
      <c r="C469" s="18"/>
      <c r="D469" s="18"/>
      <c r="E469" s="18"/>
      <c r="F469" s="19"/>
      <c r="G469" s="19"/>
      <c r="H469" s="19"/>
      <c r="I469" s="19"/>
      <c r="J469" s="20"/>
      <c r="K469" s="19"/>
      <c r="L469" s="21">
        <f>IF(OR(F469="",G469="",H469=""),"",IFERROR(ABS(H469-F469)/ABS(F469-G469),""))</f>
        <v/>
      </c>
      <c r="M469" s="22">
        <f>IF(OR(D469="",F469="",G469="",I469=""),"",IFERROR(IF(D469="Short",(F469-I469)/(G469-F469),(I469-F469)/(F469-G469))-N(K469),""))</f>
        <v/>
      </c>
      <c r="N469" s="18"/>
      <c r="O469" s="18"/>
      <c r="P469" s="18"/>
      <c r="Q469" s="9"/>
      <c r="R469" s="21" t="e">
        <f>IF(M469="",NA(),SUM($M$5:M469))</f>
        <v>#N/A</v>
      </c>
      <c r="S469" s="21">
        <f>IF(M469="","",IF(M469&gt;0,1,0))</f>
        <v/>
      </c>
      <c r="T469" s="21">
        <f>IF(M469="","",IF(OR(Dashboard!$C$6="All",B469=Dashboard!$C$6),1,0))</f>
        <v/>
      </c>
      <c r="U469" s="21">
        <f>IF(M469="","",IF(M469&lt;=0,IF(ISNUMBER(U468),U468,0)+1,0))</f>
        <v/>
      </c>
    </row>
    <row r="470" spans="1:21">
      <c r="A470" s="17"/>
      <c r="B470" s="18"/>
      <c r="C470" s="18"/>
      <c r="D470" s="18"/>
      <c r="E470" s="18"/>
      <c r="F470" s="19"/>
      <c r="G470" s="19"/>
      <c r="H470" s="19"/>
      <c r="I470" s="19"/>
      <c r="J470" s="20"/>
      <c r="K470" s="19"/>
      <c r="L470" s="21">
        <f>IF(OR(F470="",G470="",H470=""),"",IFERROR(ABS(H470-F470)/ABS(F470-G470),""))</f>
        <v/>
      </c>
      <c r="M470" s="22">
        <f>IF(OR(D470="",F470="",G470="",I470=""),"",IFERROR(IF(D470="Short",(F470-I470)/(G470-F470),(I470-F470)/(F470-G470))-N(K470),""))</f>
        <v/>
      </c>
      <c r="N470" s="18"/>
      <c r="O470" s="18"/>
      <c r="P470" s="18"/>
      <c r="Q470" s="9"/>
      <c r="R470" s="21" t="e">
        <f>IF(M470="",NA(),SUM($M$5:M470))</f>
        <v>#N/A</v>
      </c>
      <c r="S470" s="21">
        <f>IF(M470="","",IF(M470&gt;0,1,0))</f>
        <v/>
      </c>
      <c r="T470" s="21">
        <f>IF(M470="","",IF(OR(Dashboard!$C$6="All",B470=Dashboard!$C$6),1,0))</f>
        <v/>
      </c>
      <c r="U470" s="21">
        <f>IF(M470="","",IF(M470&lt;=0,IF(ISNUMBER(U469),U469,0)+1,0))</f>
        <v/>
      </c>
    </row>
    <row r="471" spans="1:21">
      <c r="A471" s="17"/>
      <c r="B471" s="18"/>
      <c r="C471" s="18"/>
      <c r="D471" s="18"/>
      <c r="E471" s="18"/>
      <c r="F471" s="19"/>
      <c r="G471" s="19"/>
      <c r="H471" s="19"/>
      <c r="I471" s="19"/>
      <c r="J471" s="20"/>
      <c r="K471" s="19"/>
      <c r="L471" s="21">
        <f>IF(OR(F471="",G471="",H471=""),"",IFERROR(ABS(H471-F471)/ABS(F471-G471),""))</f>
        <v/>
      </c>
      <c r="M471" s="22">
        <f>IF(OR(D471="",F471="",G471="",I471=""),"",IFERROR(IF(D471="Short",(F471-I471)/(G471-F471),(I471-F471)/(F471-G471))-N(K471),""))</f>
        <v/>
      </c>
      <c r="N471" s="18"/>
      <c r="O471" s="18"/>
      <c r="P471" s="18"/>
      <c r="Q471" s="9"/>
      <c r="R471" s="21" t="e">
        <f>IF(M471="",NA(),SUM($M$5:M471))</f>
        <v>#N/A</v>
      </c>
      <c r="S471" s="21">
        <f>IF(M471="","",IF(M471&gt;0,1,0))</f>
        <v/>
      </c>
      <c r="T471" s="21">
        <f>IF(M471="","",IF(OR(Dashboard!$C$6="All",B471=Dashboard!$C$6),1,0))</f>
        <v/>
      </c>
      <c r="U471" s="21">
        <f>IF(M471="","",IF(M471&lt;=0,IF(ISNUMBER(U470),U470,0)+1,0))</f>
        <v/>
      </c>
    </row>
    <row r="472" spans="1:21">
      <c r="A472" s="17"/>
      <c r="B472" s="18"/>
      <c r="C472" s="18"/>
      <c r="D472" s="18"/>
      <c r="E472" s="18"/>
      <c r="F472" s="19"/>
      <c r="G472" s="19"/>
      <c r="H472" s="19"/>
      <c r="I472" s="19"/>
      <c r="J472" s="20"/>
      <c r="K472" s="19"/>
      <c r="L472" s="21">
        <f>IF(OR(F472="",G472="",H472=""),"",IFERROR(ABS(H472-F472)/ABS(F472-G472),""))</f>
        <v/>
      </c>
      <c r="M472" s="22">
        <f>IF(OR(D472="",F472="",G472="",I472=""),"",IFERROR(IF(D472="Short",(F472-I472)/(G472-F472),(I472-F472)/(F472-G472))-N(K472),""))</f>
        <v/>
      </c>
      <c r="N472" s="18"/>
      <c r="O472" s="18"/>
      <c r="P472" s="18"/>
      <c r="Q472" s="9"/>
      <c r="R472" s="21" t="e">
        <f>IF(M472="",NA(),SUM($M$5:M472))</f>
        <v>#N/A</v>
      </c>
      <c r="S472" s="21">
        <f>IF(M472="","",IF(M472&gt;0,1,0))</f>
        <v/>
      </c>
      <c r="T472" s="21">
        <f>IF(M472="","",IF(OR(Dashboard!$C$6="All",B472=Dashboard!$C$6),1,0))</f>
        <v/>
      </c>
      <c r="U472" s="21">
        <f>IF(M472="","",IF(M472&lt;=0,IF(ISNUMBER(U471),U471,0)+1,0))</f>
        <v/>
      </c>
    </row>
    <row r="473" spans="1:21">
      <c r="A473" s="17"/>
      <c r="B473" s="18"/>
      <c r="C473" s="18"/>
      <c r="D473" s="18"/>
      <c r="E473" s="18"/>
      <c r="F473" s="19"/>
      <c r="G473" s="19"/>
      <c r="H473" s="19"/>
      <c r="I473" s="19"/>
      <c r="J473" s="20"/>
      <c r="K473" s="19"/>
      <c r="L473" s="21">
        <f>IF(OR(F473="",G473="",H473=""),"",IFERROR(ABS(H473-F473)/ABS(F473-G473),""))</f>
        <v/>
      </c>
      <c r="M473" s="22">
        <f>IF(OR(D473="",F473="",G473="",I473=""),"",IFERROR(IF(D473="Short",(F473-I473)/(G473-F473),(I473-F473)/(F473-G473))-N(K473),""))</f>
        <v/>
      </c>
      <c r="N473" s="18"/>
      <c r="O473" s="18"/>
      <c r="P473" s="18"/>
      <c r="Q473" s="9"/>
      <c r="R473" s="21" t="e">
        <f>IF(M473="",NA(),SUM($M$5:M473))</f>
        <v>#N/A</v>
      </c>
      <c r="S473" s="21">
        <f>IF(M473="","",IF(M473&gt;0,1,0))</f>
        <v/>
      </c>
      <c r="T473" s="21">
        <f>IF(M473="","",IF(OR(Dashboard!$C$6="All",B473=Dashboard!$C$6),1,0))</f>
        <v/>
      </c>
      <c r="U473" s="21">
        <f>IF(M473="","",IF(M473&lt;=0,IF(ISNUMBER(U472),U472,0)+1,0))</f>
        <v/>
      </c>
    </row>
    <row r="474" spans="1:21">
      <c r="A474" s="17"/>
      <c r="B474" s="18"/>
      <c r="C474" s="18"/>
      <c r="D474" s="18"/>
      <c r="E474" s="18"/>
      <c r="F474" s="19"/>
      <c r="G474" s="19"/>
      <c r="H474" s="19"/>
      <c r="I474" s="19"/>
      <c r="J474" s="20"/>
      <c r="K474" s="19"/>
      <c r="L474" s="21">
        <f>IF(OR(F474="",G474="",H474=""),"",IFERROR(ABS(H474-F474)/ABS(F474-G474),""))</f>
        <v/>
      </c>
      <c r="M474" s="22">
        <f>IF(OR(D474="",F474="",G474="",I474=""),"",IFERROR(IF(D474="Short",(F474-I474)/(G474-F474),(I474-F474)/(F474-G474))-N(K474),""))</f>
        <v/>
      </c>
      <c r="N474" s="18"/>
      <c r="O474" s="18"/>
      <c r="P474" s="18"/>
      <c r="Q474" s="9"/>
      <c r="R474" s="21" t="e">
        <f>IF(M474="",NA(),SUM($M$5:M474))</f>
        <v>#N/A</v>
      </c>
      <c r="S474" s="21">
        <f>IF(M474="","",IF(M474&gt;0,1,0))</f>
        <v/>
      </c>
      <c r="T474" s="21">
        <f>IF(M474="","",IF(OR(Dashboard!$C$6="All",B474=Dashboard!$C$6),1,0))</f>
        <v/>
      </c>
      <c r="U474" s="21">
        <f>IF(M474="","",IF(M474&lt;=0,IF(ISNUMBER(U473),U473,0)+1,0))</f>
        <v/>
      </c>
    </row>
    <row r="475" spans="1:21">
      <c r="A475" s="17"/>
      <c r="B475" s="18"/>
      <c r="C475" s="18"/>
      <c r="D475" s="18"/>
      <c r="E475" s="18"/>
      <c r="F475" s="19"/>
      <c r="G475" s="19"/>
      <c r="H475" s="19"/>
      <c r="I475" s="19"/>
      <c r="J475" s="20"/>
      <c r="K475" s="19"/>
      <c r="L475" s="21">
        <f>IF(OR(F475="",G475="",H475=""),"",IFERROR(ABS(H475-F475)/ABS(F475-G475),""))</f>
        <v/>
      </c>
      <c r="M475" s="22">
        <f>IF(OR(D475="",F475="",G475="",I475=""),"",IFERROR(IF(D475="Short",(F475-I475)/(G475-F475),(I475-F475)/(F475-G475))-N(K475),""))</f>
        <v/>
      </c>
      <c r="N475" s="18"/>
      <c r="O475" s="18"/>
      <c r="P475" s="18"/>
      <c r="Q475" s="9"/>
      <c r="R475" s="21" t="e">
        <f>IF(M475="",NA(),SUM($M$5:M475))</f>
        <v>#N/A</v>
      </c>
      <c r="S475" s="21">
        <f>IF(M475="","",IF(M475&gt;0,1,0))</f>
        <v/>
      </c>
      <c r="T475" s="21">
        <f>IF(M475="","",IF(OR(Dashboard!$C$6="All",B475=Dashboard!$C$6),1,0))</f>
        <v/>
      </c>
      <c r="U475" s="21">
        <f>IF(M475="","",IF(M475&lt;=0,IF(ISNUMBER(U474),U474,0)+1,0))</f>
        <v/>
      </c>
    </row>
    <row r="476" spans="1:21">
      <c r="A476" s="17"/>
      <c r="B476" s="18"/>
      <c r="C476" s="18"/>
      <c r="D476" s="18"/>
      <c r="E476" s="18"/>
      <c r="F476" s="19"/>
      <c r="G476" s="19"/>
      <c r="H476" s="19"/>
      <c r="I476" s="19"/>
      <c r="J476" s="20"/>
      <c r="K476" s="19"/>
      <c r="L476" s="21">
        <f>IF(OR(F476="",G476="",H476=""),"",IFERROR(ABS(H476-F476)/ABS(F476-G476),""))</f>
        <v/>
      </c>
      <c r="M476" s="22">
        <f>IF(OR(D476="",F476="",G476="",I476=""),"",IFERROR(IF(D476="Short",(F476-I476)/(G476-F476),(I476-F476)/(F476-G476))-N(K476),""))</f>
        <v/>
      </c>
      <c r="N476" s="18"/>
      <c r="O476" s="18"/>
      <c r="P476" s="18"/>
      <c r="Q476" s="9"/>
      <c r="R476" s="21" t="e">
        <f>IF(M476="",NA(),SUM($M$5:M476))</f>
        <v>#N/A</v>
      </c>
      <c r="S476" s="21">
        <f>IF(M476="","",IF(M476&gt;0,1,0))</f>
        <v/>
      </c>
      <c r="T476" s="21">
        <f>IF(M476="","",IF(OR(Dashboard!$C$6="All",B476=Dashboard!$C$6),1,0))</f>
        <v/>
      </c>
      <c r="U476" s="21">
        <f>IF(M476="","",IF(M476&lt;=0,IF(ISNUMBER(U475),U475,0)+1,0))</f>
        <v/>
      </c>
    </row>
    <row r="477" spans="1:21">
      <c r="A477" s="17"/>
      <c r="B477" s="18"/>
      <c r="C477" s="18"/>
      <c r="D477" s="18"/>
      <c r="E477" s="18"/>
      <c r="F477" s="19"/>
      <c r="G477" s="19"/>
      <c r="H477" s="19"/>
      <c r="I477" s="19"/>
      <c r="J477" s="20"/>
      <c r="K477" s="19"/>
      <c r="L477" s="21">
        <f>IF(OR(F477="",G477="",H477=""),"",IFERROR(ABS(H477-F477)/ABS(F477-G477),""))</f>
        <v/>
      </c>
      <c r="M477" s="22">
        <f>IF(OR(D477="",F477="",G477="",I477=""),"",IFERROR(IF(D477="Short",(F477-I477)/(G477-F477),(I477-F477)/(F477-G477))-N(K477),""))</f>
        <v/>
      </c>
      <c r="N477" s="18"/>
      <c r="O477" s="18"/>
      <c r="P477" s="18"/>
      <c r="Q477" s="9"/>
      <c r="R477" s="21" t="e">
        <f>IF(M477="",NA(),SUM($M$5:M477))</f>
        <v>#N/A</v>
      </c>
      <c r="S477" s="21">
        <f>IF(M477="","",IF(M477&gt;0,1,0))</f>
        <v/>
      </c>
      <c r="T477" s="21">
        <f>IF(M477="","",IF(OR(Dashboard!$C$6="All",B477=Dashboard!$C$6),1,0))</f>
        <v/>
      </c>
      <c r="U477" s="21">
        <f>IF(M477="","",IF(M477&lt;=0,IF(ISNUMBER(U476),U476,0)+1,0))</f>
        <v/>
      </c>
    </row>
    <row r="478" spans="1:21">
      <c r="A478" s="17"/>
      <c r="B478" s="18"/>
      <c r="C478" s="18"/>
      <c r="D478" s="18"/>
      <c r="E478" s="18"/>
      <c r="F478" s="19"/>
      <c r="G478" s="19"/>
      <c r="H478" s="19"/>
      <c r="I478" s="19"/>
      <c r="J478" s="20"/>
      <c r="K478" s="19"/>
      <c r="L478" s="21">
        <f>IF(OR(F478="",G478="",H478=""),"",IFERROR(ABS(H478-F478)/ABS(F478-G478),""))</f>
        <v/>
      </c>
      <c r="M478" s="22">
        <f>IF(OR(D478="",F478="",G478="",I478=""),"",IFERROR(IF(D478="Short",(F478-I478)/(G478-F478),(I478-F478)/(F478-G478))-N(K478),""))</f>
        <v/>
      </c>
      <c r="N478" s="18"/>
      <c r="O478" s="18"/>
      <c r="P478" s="18"/>
      <c r="Q478" s="9"/>
      <c r="R478" s="21" t="e">
        <f>IF(M478="",NA(),SUM($M$5:M478))</f>
        <v>#N/A</v>
      </c>
      <c r="S478" s="21">
        <f>IF(M478="","",IF(M478&gt;0,1,0))</f>
        <v/>
      </c>
      <c r="T478" s="21">
        <f>IF(M478="","",IF(OR(Dashboard!$C$6="All",B478=Dashboard!$C$6),1,0))</f>
        <v/>
      </c>
      <c r="U478" s="21">
        <f>IF(M478="","",IF(M478&lt;=0,IF(ISNUMBER(U477),U477,0)+1,0))</f>
        <v/>
      </c>
    </row>
    <row r="479" spans="1:21">
      <c r="A479" s="17"/>
      <c r="B479" s="18"/>
      <c r="C479" s="18"/>
      <c r="D479" s="18"/>
      <c r="E479" s="18"/>
      <c r="F479" s="19"/>
      <c r="G479" s="19"/>
      <c r="H479" s="19"/>
      <c r="I479" s="19"/>
      <c r="J479" s="20"/>
      <c r="K479" s="19"/>
      <c r="L479" s="21">
        <f>IF(OR(F479="",G479="",H479=""),"",IFERROR(ABS(H479-F479)/ABS(F479-G479),""))</f>
        <v/>
      </c>
      <c r="M479" s="22">
        <f>IF(OR(D479="",F479="",G479="",I479=""),"",IFERROR(IF(D479="Short",(F479-I479)/(G479-F479),(I479-F479)/(F479-G479))-N(K479),""))</f>
        <v/>
      </c>
      <c r="N479" s="18"/>
      <c r="O479" s="18"/>
      <c r="P479" s="18"/>
      <c r="Q479" s="9"/>
      <c r="R479" s="21" t="e">
        <f>IF(M479="",NA(),SUM($M$5:M479))</f>
        <v>#N/A</v>
      </c>
      <c r="S479" s="21">
        <f>IF(M479="","",IF(M479&gt;0,1,0))</f>
        <v/>
      </c>
      <c r="T479" s="21">
        <f>IF(M479="","",IF(OR(Dashboard!$C$6="All",B479=Dashboard!$C$6),1,0))</f>
        <v/>
      </c>
      <c r="U479" s="21">
        <f>IF(M479="","",IF(M479&lt;=0,IF(ISNUMBER(U478),U478,0)+1,0))</f>
        <v/>
      </c>
    </row>
    <row r="480" spans="1:21">
      <c r="A480" s="17"/>
      <c r="B480" s="18"/>
      <c r="C480" s="18"/>
      <c r="D480" s="18"/>
      <c r="E480" s="18"/>
      <c r="F480" s="19"/>
      <c r="G480" s="19"/>
      <c r="H480" s="19"/>
      <c r="I480" s="19"/>
      <c r="J480" s="20"/>
      <c r="K480" s="19"/>
      <c r="L480" s="21">
        <f>IF(OR(F480="",G480="",H480=""),"",IFERROR(ABS(H480-F480)/ABS(F480-G480),""))</f>
        <v/>
      </c>
      <c r="M480" s="22">
        <f>IF(OR(D480="",F480="",G480="",I480=""),"",IFERROR(IF(D480="Short",(F480-I480)/(G480-F480),(I480-F480)/(F480-G480))-N(K480),""))</f>
        <v/>
      </c>
      <c r="N480" s="18"/>
      <c r="O480" s="18"/>
      <c r="P480" s="18"/>
      <c r="Q480" s="9"/>
      <c r="R480" s="21" t="e">
        <f>IF(M480="",NA(),SUM($M$5:M480))</f>
        <v>#N/A</v>
      </c>
      <c r="S480" s="21">
        <f>IF(M480="","",IF(M480&gt;0,1,0))</f>
        <v/>
      </c>
      <c r="T480" s="21">
        <f>IF(M480="","",IF(OR(Dashboard!$C$6="All",B480=Dashboard!$C$6),1,0))</f>
        <v/>
      </c>
      <c r="U480" s="21">
        <f>IF(M480="","",IF(M480&lt;=0,IF(ISNUMBER(U479),U479,0)+1,0))</f>
        <v/>
      </c>
    </row>
    <row r="481" spans="1:21">
      <c r="A481" s="17"/>
      <c r="B481" s="18"/>
      <c r="C481" s="18"/>
      <c r="D481" s="18"/>
      <c r="E481" s="18"/>
      <c r="F481" s="19"/>
      <c r="G481" s="19"/>
      <c r="H481" s="19"/>
      <c r="I481" s="19"/>
      <c r="J481" s="20"/>
      <c r="K481" s="19"/>
      <c r="L481" s="21">
        <f>IF(OR(F481="",G481="",H481=""),"",IFERROR(ABS(H481-F481)/ABS(F481-G481),""))</f>
        <v/>
      </c>
      <c r="M481" s="22">
        <f>IF(OR(D481="",F481="",G481="",I481=""),"",IFERROR(IF(D481="Short",(F481-I481)/(G481-F481),(I481-F481)/(F481-G481))-N(K481),""))</f>
        <v/>
      </c>
      <c r="N481" s="18"/>
      <c r="O481" s="18"/>
      <c r="P481" s="18"/>
      <c r="Q481" s="9"/>
      <c r="R481" s="21" t="e">
        <f>IF(M481="",NA(),SUM($M$5:M481))</f>
        <v>#N/A</v>
      </c>
      <c r="S481" s="21">
        <f>IF(M481="","",IF(M481&gt;0,1,0))</f>
        <v/>
      </c>
      <c r="T481" s="21">
        <f>IF(M481="","",IF(OR(Dashboard!$C$6="All",B481=Dashboard!$C$6),1,0))</f>
        <v/>
      </c>
      <c r="U481" s="21">
        <f>IF(M481="","",IF(M481&lt;=0,IF(ISNUMBER(U480),U480,0)+1,0))</f>
        <v/>
      </c>
    </row>
    <row r="482" spans="1:21">
      <c r="A482" s="17"/>
      <c r="B482" s="18"/>
      <c r="C482" s="18"/>
      <c r="D482" s="18"/>
      <c r="E482" s="18"/>
      <c r="F482" s="19"/>
      <c r="G482" s="19"/>
      <c r="H482" s="19"/>
      <c r="I482" s="19"/>
      <c r="J482" s="20"/>
      <c r="K482" s="19"/>
      <c r="L482" s="21">
        <f>IF(OR(F482="",G482="",H482=""),"",IFERROR(ABS(H482-F482)/ABS(F482-G482),""))</f>
        <v/>
      </c>
      <c r="M482" s="22">
        <f>IF(OR(D482="",F482="",G482="",I482=""),"",IFERROR(IF(D482="Short",(F482-I482)/(G482-F482),(I482-F482)/(F482-G482))-N(K482),""))</f>
        <v/>
      </c>
      <c r="N482" s="18"/>
      <c r="O482" s="18"/>
      <c r="P482" s="18"/>
      <c r="Q482" s="9"/>
      <c r="R482" s="21" t="e">
        <f>IF(M482="",NA(),SUM($M$5:M482))</f>
        <v>#N/A</v>
      </c>
      <c r="S482" s="21">
        <f>IF(M482="","",IF(M482&gt;0,1,0))</f>
        <v/>
      </c>
      <c r="T482" s="21">
        <f>IF(M482="","",IF(OR(Dashboard!$C$6="All",B482=Dashboard!$C$6),1,0))</f>
        <v/>
      </c>
      <c r="U482" s="21">
        <f>IF(M482="","",IF(M482&lt;=0,IF(ISNUMBER(U481),U481,0)+1,0))</f>
        <v/>
      </c>
    </row>
    <row r="483" spans="1:21">
      <c r="A483" s="17"/>
      <c r="B483" s="18"/>
      <c r="C483" s="18"/>
      <c r="D483" s="18"/>
      <c r="E483" s="18"/>
      <c r="F483" s="19"/>
      <c r="G483" s="19"/>
      <c r="H483" s="19"/>
      <c r="I483" s="19"/>
      <c r="J483" s="20"/>
      <c r="K483" s="19"/>
      <c r="L483" s="21">
        <f>IF(OR(F483="",G483="",H483=""),"",IFERROR(ABS(H483-F483)/ABS(F483-G483),""))</f>
        <v/>
      </c>
      <c r="M483" s="22">
        <f>IF(OR(D483="",F483="",G483="",I483=""),"",IFERROR(IF(D483="Short",(F483-I483)/(G483-F483),(I483-F483)/(F483-G483))-N(K483),""))</f>
        <v/>
      </c>
      <c r="N483" s="18"/>
      <c r="O483" s="18"/>
      <c r="P483" s="18"/>
      <c r="Q483" s="9"/>
      <c r="R483" s="21" t="e">
        <f>IF(M483="",NA(),SUM($M$5:M483))</f>
        <v>#N/A</v>
      </c>
      <c r="S483" s="21">
        <f>IF(M483="","",IF(M483&gt;0,1,0))</f>
        <v/>
      </c>
      <c r="T483" s="21">
        <f>IF(M483="","",IF(OR(Dashboard!$C$6="All",B483=Dashboard!$C$6),1,0))</f>
        <v/>
      </c>
      <c r="U483" s="21">
        <f>IF(M483="","",IF(M483&lt;=0,IF(ISNUMBER(U482),U482,0)+1,0))</f>
        <v/>
      </c>
    </row>
    <row r="484" spans="1:21">
      <c r="A484" s="17"/>
      <c r="B484" s="18"/>
      <c r="C484" s="18"/>
      <c r="D484" s="18"/>
      <c r="E484" s="18"/>
      <c r="F484" s="19"/>
      <c r="G484" s="19"/>
      <c r="H484" s="19"/>
      <c r="I484" s="19"/>
      <c r="J484" s="20"/>
      <c r="K484" s="19"/>
      <c r="L484" s="21">
        <f>IF(OR(F484="",G484="",H484=""),"",IFERROR(ABS(H484-F484)/ABS(F484-G484),""))</f>
        <v/>
      </c>
      <c r="M484" s="22">
        <f>IF(OR(D484="",F484="",G484="",I484=""),"",IFERROR(IF(D484="Short",(F484-I484)/(G484-F484),(I484-F484)/(F484-G484))-N(K484),""))</f>
        <v/>
      </c>
      <c r="N484" s="18"/>
      <c r="O484" s="18"/>
      <c r="P484" s="18"/>
      <c r="Q484" s="9"/>
      <c r="R484" s="21" t="e">
        <f>IF(M484="",NA(),SUM($M$5:M484))</f>
        <v>#N/A</v>
      </c>
      <c r="S484" s="21">
        <f>IF(M484="","",IF(M484&gt;0,1,0))</f>
        <v/>
      </c>
      <c r="T484" s="21">
        <f>IF(M484="","",IF(OR(Dashboard!$C$6="All",B484=Dashboard!$C$6),1,0))</f>
        <v/>
      </c>
      <c r="U484" s="21">
        <f>IF(M484="","",IF(M484&lt;=0,IF(ISNUMBER(U483),U483,0)+1,0))</f>
        <v/>
      </c>
    </row>
    <row r="485" spans="1:21">
      <c r="A485" s="17"/>
      <c r="B485" s="18"/>
      <c r="C485" s="18"/>
      <c r="D485" s="18"/>
      <c r="E485" s="18"/>
      <c r="F485" s="19"/>
      <c r="G485" s="19"/>
      <c r="H485" s="19"/>
      <c r="I485" s="19"/>
      <c r="J485" s="20"/>
      <c r="K485" s="19"/>
      <c r="L485" s="21">
        <f>IF(OR(F485="",G485="",H485=""),"",IFERROR(ABS(H485-F485)/ABS(F485-G485),""))</f>
        <v/>
      </c>
      <c r="M485" s="22">
        <f>IF(OR(D485="",F485="",G485="",I485=""),"",IFERROR(IF(D485="Short",(F485-I485)/(G485-F485),(I485-F485)/(F485-G485))-N(K485),""))</f>
        <v/>
      </c>
      <c r="N485" s="18"/>
      <c r="O485" s="18"/>
      <c r="P485" s="18"/>
      <c r="Q485" s="9"/>
      <c r="R485" s="21" t="e">
        <f>IF(M485="",NA(),SUM($M$5:M485))</f>
        <v>#N/A</v>
      </c>
      <c r="S485" s="21">
        <f>IF(M485="","",IF(M485&gt;0,1,0))</f>
        <v/>
      </c>
      <c r="T485" s="21">
        <f>IF(M485="","",IF(OR(Dashboard!$C$6="All",B485=Dashboard!$C$6),1,0))</f>
        <v/>
      </c>
      <c r="U485" s="21">
        <f>IF(M485="","",IF(M485&lt;=0,IF(ISNUMBER(U484),U484,0)+1,0))</f>
        <v/>
      </c>
    </row>
    <row r="486" spans="1:21">
      <c r="A486" s="17"/>
      <c r="B486" s="18"/>
      <c r="C486" s="18"/>
      <c r="D486" s="18"/>
      <c r="E486" s="18"/>
      <c r="F486" s="19"/>
      <c r="G486" s="19"/>
      <c r="H486" s="19"/>
      <c r="I486" s="19"/>
      <c r="J486" s="20"/>
      <c r="K486" s="19"/>
      <c r="L486" s="21">
        <f>IF(OR(F486="",G486="",H486=""),"",IFERROR(ABS(H486-F486)/ABS(F486-G486),""))</f>
        <v/>
      </c>
      <c r="M486" s="22">
        <f>IF(OR(D486="",F486="",G486="",I486=""),"",IFERROR(IF(D486="Short",(F486-I486)/(G486-F486),(I486-F486)/(F486-G486))-N(K486),""))</f>
        <v/>
      </c>
      <c r="N486" s="18"/>
      <c r="O486" s="18"/>
      <c r="P486" s="18"/>
      <c r="Q486" s="9"/>
      <c r="R486" s="21" t="e">
        <f>IF(M486="",NA(),SUM($M$5:M486))</f>
        <v>#N/A</v>
      </c>
      <c r="S486" s="21">
        <f>IF(M486="","",IF(M486&gt;0,1,0))</f>
        <v/>
      </c>
      <c r="T486" s="21">
        <f>IF(M486="","",IF(OR(Dashboard!$C$6="All",B486=Dashboard!$C$6),1,0))</f>
        <v/>
      </c>
      <c r="U486" s="21">
        <f>IF(M486="","",IF(M486&lt;=0,IF(ISNUMBER(U485),U485,0)+1,0))</f>
        <v/>
      </c>
    </row>
    <row r="487" spans="1:21">
      <c r="A487" s="17"/>
      <c r="B487" s="18"/>
      <c r="C487" s="18"/>
      <c r="D487" s="18"/>
      <c r="E487" s="18"/>
      <c r="F487" s="19"/>
      <c r="G487" s="19"/>
      <c r="H487" s="19"/>
      <c r="I487" s="19"/>
      <c r="J487" s="20"/>
      <c r="K487" s="19"/>
      <c r="L487" s="21">
        <f>IF(OR(F487="",G487="",H487=""),"",IFERROR(ABS(H487-F487)/ABS(F487-G487),""))</f>
        <v/>
      </c>
      <c r="M487" s="22">
        <f>IF(OR(D487="",F487="",G487="",I487=""),"",IFERROR(IF(D487="Short",(F487-I487)/(G487-F487),(I487-F487)/(F487-G487))-N(K487),""))</f>
        <v/>
      </c>
      <c r="N487" s="18"/>
      <c r="O487" s="18"/>
      <c r="P487" s="18"/>
      <c r="Q487" s="9"/>
      <c r="R487" s="21" t="e">
        <f>IF(M487="",NA(),SUM($M$5:M487))</f>
        <v>#N/A</v>
      </c>
      <c r="S487" s="21">
        <f>IF(M487="","",IF(M487&gt;0,1,0))</f>
        <v/>
      </c>
      <c r="T487" s="21">
        <f>IF(M487="","",IF(OR(Dashboard!$C$6="All",B487=Dashboard!$C$6),1,0))</f>
        <v/>
      </c>
      <c r="U487" s="21">
        <f>IF(M487="","",IF(M487&lt;=0,IF(ISNUMBER(U486),U486,0)+1,0))</f>
        <v/>
      </c>
    </row>
    <row r="488" spans="1:21">
      <c r="A488" s="17"/>
      <c r="B488" s="18"/>
      <c r="C488" s="18"/>
      <c r="D488" s="18"/>
      <c r="E488" s="18"/>
      <c r="F488" s="19"/>
      <c r="G488" s="19"/>
      <c r="H488" s="19"/>
      <c r="I488" s="19"/>
      <c r="J488" s="20"/>
      <c r="K488" s="19"/>
      <c r="L488" s="21">
        <f>IF(OR(F488="",G488="",H488=""),"",IFERROR(ABS(H488-F488)/ABS(F488-G488),""))</f>
        <v/>
      </c>
      <c r="M488" s="22">
        <f>IF(OR(D488="",F488="",G488="",I488=""),"",IFERROR(IF(D488="Short",(F488-I488)/(G488-F488),(I488-F488)/(F488-G488))-N(K488),""))</f>
        <v/>
      </c>
      <c r="N488" s="18"/>
      <c r="O488" s="18"/>
      <c r="P488" s="18"/>
      <c r="Q488" s="9"/>
      <c r="R488" s="21" t="e">
        <f>IF(M488="",NA(),SUM($M$5:M488))</f>
        <v>#N/A</v>
      </c>
      <c r="S488" s="21">
        <f>IF(M488="","",IF(M488&gt;0,1,0))</f>
        <v/>
      </c>
      <c r="T488" s="21">
        <f>IF(M488="","",IF(OR(Dashboard!$C$6="All",B488=Dashboard!$C$6),1,0))</f>
        <v/>
      </c>
      <c r="U488" s="21">
        <f>IF(M488="","",IF(M488&lt;=0,IF(ISNUMBER(U487),U487,0)+1,0))</f>
        <v/>
      </c>
    </row>
    <row r="489" spans="1:21">
      <c r="A489" s="17"/>
      <c r="B489" s="18"/>
      <c r="C489" s="18"/>
      <c r="D489" s="18"/>
      <c r="E489" s="18"/>
      <c r="F489" s="19"/>
      <c r="G489" s="19"/>
      <c r="H489" s="19"/>
      <c r="I489" s="19"/>
      <c r="J489" s="20"/>
      <c r="K489" s="19"/>
      <c r="L489" s="21">
        <f>IF(OR(F489="",G489="",H489=""),"",IFERROR(ABS(H489-F489)/ABS(F489-G489),""))</f>
        <v/>
      </c>
      <c r="M489" s="22">
        <f>IF(OR(D489="",F489="",G489="",I489=""),"",IFERROR(IF(D489="Short",(F489-I489)/(G489-F489),(I489-F489)/(F489-G489))-N(K489),""))</f>
        <v/>
      </c>
      <c r="N489" s="18"/>
      <c r="O489" s="18"/>
      <c r="P489" s="18"/>
      <c r="Q489" s="9"/>
      <c r="R489" s="21" t="e">
        <f>IF(M489="",NA(),SUM($M$5:M489))</f>
        <v>#N/A</v>
      </c>
      <c r="S489" s="21">
        <f>IF(M489="","",IF(M489&gt;0,1,0))</f>
        <v/>
      </c>
      <c r="T489" s="21">
        <f>IF(M489="","",IF(OR(Dashboard!$C$6="All",B489=Dashboard!$C$6),1,0))</f>
        <v/>
      </c>
      <c r="U489" s="21">
        <f>IF(M489="","",IF(M489&lt;=0,IF(ISNUMBER(U488),U488,0)+1,0))</f>
        <v/>
      </c>
    </row>
    <row r="490" spans="1:21">
      <c r="A490" s="17"/>
      <c r="B490" s="18"/>
      <c r="C490" s="18"/>
      <c r="D490" s="18"/>
      <c r="E490" s="18"/>
      <c r="F490" s="19"/>
      <c r="G490" s="19"/>
      <c r="H490" s="19"/>
      <c r="I490" s="19"/>
      <c r="J490" s="20"/>
      <c r="K490" s="19"/>
      <c r="L490" s="21">
        <f>IF(OR(F490="",G490="",H490=""),"",IFERROR(ABS(H490-F490)/ABS(F490-G490),""))</f>
        <v/>
      </c>
      <c r="M490" s="22">
        <f>IF(OR(D490="",F490="",G490="",I490=""),"",IFERROR(IF(D490="Short",(F490-I490)/(G490-F490),(I490-F490)/(F490-G490))-N(K490),""))</f>
        <v/>
      </c>
      <c r="N490" s="18"/>
      <c r="O490" s="18"/>
      <c r="P490" s="18"/>
      <c r="Q490" s="9"/>
      <c r="R490" s="21" t="e">
        <f>IF(M490="",NA(),SUM($M$5:M490))</f>
        <v>#N/A</v>
      </c>
      <c r="S490" s="21">
        <f>IF(M490="","",IF(M490&gt;0,1,0))</f>
        <v/>
      </c>
      <c r="T490" s="21">
        <f>IF(M490="","",IF(OR(Dashboard!$C$6="All",B490=Dashboard!$C$6),1,0))</f>
        <v/>
      </c>
      <c r="U490" s="21">
        <f>IF(M490="","",IF(M490&lt;=0,IF(ISNUMBER(U489),U489,0)+1,0))</f>
        <v/>
      </c>
    </row>
    <row r="491" spans="1:21">
      <c r="A491" s="17"/>
      <c r="B491" s="18"/>
      <c r="C491" s="18"/>
      <c r="D491" s="18"/>
      <c r="E491" s="18"/>
      <c r="F491" s="19"/>
      <c r="G491" s="19"/>
      <c r="H491" s="19"/>
      <c r="I491" s="19"/>
      <c r="J491" s="20"/>
      <c r="K491" s="19"/>
      <c r="L491" s="21">
        <f>IF(OR(F491="",G491="",H491=""),"",IFERROR(ABS(H491-F491)/ABS(F491-G491),""))</f>
        <v/>
      </c>
      <c r="M491" s="22">
        <f>IF(OR(D491="",F491="",G491="",I491=""),"",IFERROR(IF(D491="Short",(F491-I491)/(G491-F491),(I491-F491)/(F491-G491))-N(K491),""))</f>
        <v/>
      </c>
      <c r="N491" s="18"/>
      <c r="O491" s="18"/>
      <c r="P491" s="18"/>
      <c r="Q491" s="9"/>
      <c r="R491" s="21" t="e">
        <f>IF(M491="",NA(),SUM($M$5:M491))</f>
        <v>#N/A</v>
      </c>
      <c r="S491" s="21">
        <f>IF(M491="","",IF(M491&gt;0,1,0))</f>
        <v/>
      </c>
      <c r="T491" s="21">
        <f>IF(M491="","",IF(OR(Dashboard!$C$6="All",B491=Dashboard!$C$6),1,0))</f>
        <v/>
      </c>
      <c r="U491" s="21">
        <f>IF(M491="","",IF(M491&lt;=0,IF(ISNUMBER(U490),U490,0)+1,0))</f>
        <v/>
      </c>
    </row>
    <row r="492" spans="1:21">
      <c r="A492" s="17"/>
      <c r="B492" s="18"/>
      <c r="C492" s="18"/>
      <c r="D492" s="18"/>
      <c r="E492" s="18"/>
      <c r="F492" s="19"/>
      <c r="G492" s="19"/>
      <c r="H492" s="19"/>
      <c r="I492" s="19"/>
      <c r="J492" s="20"/>
      <c r="K492" s="19"/>
      <c r="L492" s="21">
        <f>IF(OR(F492="",G492="",H492=""),"",IFERROR(ABS(H492-F492)/ABS(F492-G492),""))</f>
        <v/>
      </c>
      <c r="M492" s="22">
        <f>IF(OR(D492="",F492="",G492="",I492=""),"",IFERROR(IF(D492="Short",(F492-I492)/(G492-F492),(I492-F492)/(F492-G492))-N(K492),""))</f>
        <v/>
      </c>
      <c r="N492" s="18"/>
      <c r="O492" s="18"/>
      <c r="P492" s="18"/>
      <c r="Q492" s="9"/>
      <c r="R492" s="21" t="e">
        <f>IF(M492="",NA(),SUM($M$5:M492))</f>
        <v>#N/A</v>
      </c>
      <c r="S492" s="21">
        <f>IF(M492="","",IF(M492&gt;0,1,0))</f>
        <v/>
      </c>
      <c r="T492" s="21">
        <f>IF(M492="","",IF(OR(Dashboard!$C$6="All",B492=Dashboard!$C$6),1,0))</f>
        <v/>
      </c>
      <c r="U492" s="21">
        <f>IF(M492="","",IF(M492&lt;=0,IF(ISNUMBER(U491),U491,0)+1,0))</f>
        <v/>
      </c>
    </row>
    <row r="493" spans="1:21">
      <c r="A493" s="17"/>
      <c r="B493" s="18"/>
      <c r="C493" s="18"/>
      <c r="D493" s="18"/>
      <c r="E493" s="18"/>
      <c r="F493" s="19"/>
      <c r="G493" s="19"/>
      <c r="H493" s="19"/>
      <c r="I493" s="19"/>
      <c r="J493" s="20"/>
      <c r="K493" s="19"/>
      <c r="L493" s="21">
        <f>IF(OR(F493="",G493="",H493=""),"",IFERROR(ABS(H493-F493)/ABS(F493-G493),""))</f>
        <v/>
      </c>
      <c r="M493" s="22">
        <f>IF(OR(D493="",F493="",G493="",I493=""),"",IFERROR(IF(D493="Short",(F493-I493)/(G493-F493),(I493-F493)/(F493-G493))-N(K493),""))</f>
        <v/>
      </c>
      <c r="N493" s="18"/>
      <c r="O493" s="18"/>
      <c r="P493" s="18"/>
      <c r="Q493" s="9"/>
      <c r="R493" s="21" t="e">
        <f>IF(M493="",NA(),SUM($M$5:M493))</f>
        <v>#N/A</v>
      </c>
      <c r="S493" s="21">
        <f>IF(M493="","",IF(M493&gt;0,1,0))</f>
        <v/>
      </c>
      <c r="T493" s="21">
        <f>IF(M493="","",IF(OR(Dashboard!$C$6="All",B493=Dashboard!$C$6),1,0))</f>
        <v/>
      </c>
      <c r="U493" s="21">
        <f>IF(M493="","",IF(M493&lt;=0,IF(ISNUMBER(U492),U492,0)+1,0))</f>
        <v/>
      </c>
    </row>
    <row r="494" spans="1:21">
      <c r="A494" s="17"/>
      <c r="B494" s="18"/>
      <c r="C494" s="18"/>
      <c r="D494" s="18"/>
      <c r="E494" s="18"/>
      <c r="F494" s="19"/>
      <c r="G494" s="19"/>
      <c r="H494" s="19"/>
      <c r="I494" s="19"/>
      <c r="J494" s="20"/>
      <c r="K494" s="19"/>
      <c r="L494" s="21">
        <f>IF(OR(F494="",G494="",H494=""),"",IFERROR(ABS(H494-F494)/ABS(F494-G494),""))</f>
        <v/>
      </c>
      <c r="M494" s="22">
        <f>IF(OR(D494="",F494="",G494="",I494=""),"",IFERROR(IF(D494="Short",(F494-I494)/(G494-F494),(I494-F494)/(F494-G494))-N(K494),""))</f>
        <v/>
      </c>
      <c r="N494" s="18"/>
      <c r="O494" s="18"/>
      <c r="P494" s="18"/>
      <c r="Q494" s="9"/>
      <c r="R494" s="21" t="e">
        <f>IF(M494="",NA(),SUM($M$5:M494))</f>
        <v>#N/A</v>
      </c>
      <c r="S494" s="21">
        <f>IF(M494="","",IF(M494&gt;0,1,0))</f>
        <v/>
      </c>
      <c r="T494" s="21">
        <f>IF(M494="","",IF(OR(Dashboard!$C$6="All",B494=Dashboard!$C$6),1,0))</f>
        <v/>
      </c>
      <c r="U494" s="21">
        <f>IF(M494="","",IF(M494&lt;=0,IF(ISNUMBER(U493),U493,0)+1,0))</f>
        <v/>
      </c>
    </row>
    <row r="495" spans="1:21">
      <c r="A495" s="17"/>
      <c r="B495" s="18"/>
      <c r="C495" s="18"/>
      <c r="D495" s="18"/>
      <c r="E495" s="18"/>
      <c r="F495" s="19"/>
      <c r="G495" s="19"/>
      <c r="H495" s="19"/>
      <c r="I495" s="19"/>
      <c r="J495" s="20"/>
      <c r="K495" s="19"/>
      <c r="L495" s="21">
        <f>IF(OR(F495="",G495="",H495=""),"",IFERROR(ABS(H495-F495)/ABS(F495-G495),""))</f>
        <v/>
      </c>
      <c r="M495" s="22">
        <f>IF(OR(D495="",F495="",G495="",I495=""),"",IFERROR(IF(D495="Short",(F495-I495)/(G495-F495),(I495-F495)/(F495-G495))-N(K495),""))</f>
        <v/>
      </c>
      <c r="N495" s="18"/>
      <c r="O495" s="18"/>
      <c r="P495" s="18"/>
      <c r="Q495" s="9"/>
      <c r="R495" s="21" t="e">
        <f>IF(M495="",NA(),SUM($M$5:M495))</f>
        <v>#N/A</v>
      </c>
      <c r="S495" s="21">
        <f>IF(M495="","",IF(M495&gt;0,1,0))</f>
        <v/>
      </c>
      <c r="T495" s="21">
        <f>IF(M495="","",IF(OR(Dashboard!$C$6="All",B495=Dashboard!$C$6),1,0))</f>
        <v/>
      </c>
      <c r="U495" s="21">
        <f>IF(M495="","",IF(M495&lt;=0,IF(ISNUMBER(U494),U494,0)+1,0))</f>
        <v/>
      </c>
    </row>
    <row r="496" spans="1:21">
      <c r="A496" s="17"/>
      <c r="B496" s="18"/>
      <c r="C496" s="18"/>
      <c r="D496" s="18"/>
      <c r="E496" s="18"/>
      <c r="F496" s="19"/>
      <c r="G496" s="19"/>
      <c r="H496" s="19"/>
      <c r="I496" s="19"/>
      <c r="J496" s="20"/>
      <c r="K496" s="19"/>
      <c r="L496" s="21">
        <f>IF(OR(F496="",G496="",H496=""),"",IFERROR(ABS(H496-F496)/ABS(F496-G496),""))</f>
        <v/>
      </c>
      <c r="M496" s="22">
        <f>IF(OR(D496="",F496="",G496="",I496=""),"",IFERROR(IF(D496="Short",(F496-I496)/(G496-F496),(I496-F496)/(F496-G496))-N(K496),""))</f>
        <v/>
      </c>
      <c r="N496" s="18"/>
      <c r="O496" s="18"/>
      <c r="P496" s="18"/>
      <c r="Q496" s="9"/>
      <c r="R496" s="21" t="e">
        <f>IF(M496="",NA(),SUM($M$5:M496))</f>
        <v>#N/A</v>
      </c>
      <c r="S496" s="21">
        <f>IF(M496="","",IF(M496&gt;0,1,0))</f>
        <v/>
      </c>
      <c r="T496" s="21">
        <f>IF(M496="","",IF(OR(Dashboard!$C$6="All",B496=Dashboard!$C$6),1,0))</f>
        <v/>
      </c>
      <c r="U496" s="21">
        <f>IF(M496="","",IF(M496&lt;=0,IF(ISNUMBER(U495),U495,0)+1,0))</f>
        <v/>
      </c>
    </row>
    <row r="497" spans="1:21">
      <c r="A497" s="17"/>
      <c r="B497" s="18"/>
      <c r="C497" s="18"/>
      <c r="D497" s="18"/>
      <c r="E497" s="18"/>
      <c r="F497" s="19"/>
      <c r="G497" s="19"/>
      <c r="H497" s="19"/>
      <c r="I497" s="19"/>
      <c r="J497" s="20"/>
      <c r="K497" s="19"/>
      <c r="L497" s="21">
        <f>IF(OR(F497="",G497="",H497=""),"",IFERROR(ABS(H497-F497)/ABS(F497-G497),""))</f>
        <v/>
      </c>
      <c r="M497" s="22">
        <f>IF(OR(D497="",F497="",G497="",I497=""),"",IFERROR(IF(D497="Short",(F497-I497)/(G497-F497),(I497-F497)/(F497-G497))-N(K497),""))</f>
        <v/>
      </c>
      <c r="N497" s="18"/>
      <c r="O497" s="18"/>
      <c r="P497" s="18"/>
      <c r="Q497" s="9"/>
      <c r="R497" s="21" t="e">
        <f>IF(M497="",NA(),SUM($M$5:M497))</f>
        <v>#N/A</v>
      </c>
      <c r="S497" s="21">
        <f>IF(M497="","",IF(M497&gt;0,1,0))</f>
        <v/>
      </c>
      <c r="T497" s="21">
        <f>IF(M497="","",IF(OR(Dashboard!$C$6="All",B497=Dashboard!$C$6),1,0))</f>
        <v/>
      </c>
      <c r="U497" s="21">
        <f>IF(M497="","",IF(M497&lt;=0,IF(ISNUMBER(U496),U496,0)+1,0))</f>
        <v/>
      </c>
    </row>
    <row r="498" spans="1:21">
      <c r="A498" s="17"/>
      <c r="B498" s="18"/>
      <c r="C498" s="18"/>
      <c r="D498" s="18"/>
      <c r="E498" s="18"/>
      <c r="F498" s="19"/>
      <c r="G498" s="19"/>
      <c r="H498" s="19"/>
      <c r="I498" s="19"/>
      <c r="J498" s="20"/>
      <c r="K498" s="19"/>
      <c r="L498" s="21">
        <f>IF(OR(F498="",G498="",H498=""),"",IFERROR(ABS(H498-F498)/ABS(F498-G498),""))</f>
        <v/>
      </c>
      <c r="M498" s="22">
        <f>IF(OR(D498="",F498="",G498="",I498=""),"",IFERROR(IF(D498="Short",(F498-I498)/(G498-F498),(I498-F498)/(F498-G498))-N(K498),""))</f>
        <v/>
      </c>
      <c r="N498" s="18"/>
      <c r="O498" s="18"/>
      <c r="P498" s="18"/>
      <c r="Q498" s="9"/>
      <c r="R498" s="21" t="e">
        <f>IF(M498="",NA(),SUM($M$5:M498))</f>
        <v>#N/A</v>
      </c>
      <c r="S498" s="21">
        <f>IF(M498="","",IF(M498&gt;0,1,0))</f>
        <v/>
      </c>
      <c r="T498" s="21">
        <f>IF(M498="","",IF(OR(Dashboard!$C$6="All",B498=Dashboard!$C$6),1,0))</f>
        <v/>
      </c>
      <c r="U498" s="21">
        <f>IF(M498="","",IF(M498&lt;=0,IF(ISNUMBER(U497),U497,0)+1,0))</f>
        <v/>
      </c>
    </row>
    <row r="499" spans="1:21">
      <c r="A499" s="17"/>
      <c r="B499" s="18"/>
      <c r="C499" s="18"/>
      <c r="D499" s="18"/>
      <c r="E499" s="18"/>
      <c r="F499" s="19"/>
      <c r="G499" s="19"/>
      <c r="H499" s="19"/>
      <c r="I499" s="19"/>
      <c r="J499" s="20"/>
      <c r="K499" s="19"/>
      <c r="L499" s="21">
        <f>IF(OR(F499="",G499="",H499=""),"",IFERROR(ABS(H499-F499)/ABS(F499-G499),""))</f>
        <v/>
      </c>
      <c r="M499" s="22">
        <f>IF(OR(D499="",F499="",G499="",I499=""),"",IFERROR(IF(D499="Short",(F499-I499)/(G499-F499),(I499-F499)/(F499-G499))-N(K499),""))</f>
        <v/>
      </c>
      <c r="N499" s="18"/>
      <c r="O499" s="18"/>
      <c r="P499" s="18"/>
      <c r="Q499" s="9"/>
      <c r="R499" s="21" t="e">
        <f>IF(M499="",NA(),SUM($M$5:M499))</f>
        <v>#N/A</v>
      </c>
      <c r="S499" s="21">
        <f>IF(M499="","",IF(M499&gt;0,1,0))</f>
        <v/>
      </c>
      <c r="T499" s="21">
        <f>IF(M499="","",IF(OR(Dashboard!$C$6="All",B499=Dashboard!$C$6),1,0))</f>
        <v/>
      </c>
      <c r="U499" s="21">
        <f>IF(M499="","",IF(M499&lt;=0,IF(ISNUMBER(U498),U498,0)+1,0))</f>
        <v/>
      </c>
    </row>
    <row r="500" spans="1:21">
      <c r="A500" s="17"/>
      <c r="B500" s="18"/>
      <c r="C500" s="18"/>
      <c r="D500" s="18"/>
      <c r="E500" s="18"/>
      <c r="F500" s="19"/>
      <c r="G500" s="19"/>
      <c r="H500" s="19"/>
      <c r="I500" s="19"/>
      <c r="J500" s="20"/>
      <c r="K500" s="19"/>
      <c r="L500" s="21">
        <f>IF(OR(F500="",G500="",H500=""),"",IFERROR(ABS(H500-F500)/ABS(F500-G500),""))</f>
        <v/>
      </c>
      <c r="M500" s="22">
        <f>IF(OR(D500="",F500="",G500="",I500=""),"",IFERROR(IF(D500="Short",(F500-I500)/(G500-F500),(I500-F500)/(F500-G500))-N(K500),""))</f>
        <v/>
      </c>
      <c r="N500" s="18"/>
      <c r="O500" s="18"/>
      <c r="P500" s="18"/>
      <c r="Q500" s="9"/>
      <c r="R500" s="21" t="e">
        <f>IF(M500="",NA(),SUM($M$5:M500))</f>
        <v>#N/A</v>
      </c>
      <c r="S500" s="21">
        <f>IF(M500="","",IF(M500&gt;0,1,0))</f>
        <v/>
      </c>
      <c r="T500" s="21">
        <f>IF(M500="","",IF(OR(Dashboard!$C$6="All",B500=Dashboard!$C$6),1,0))</f>
        <v/>
      </c>
      <c r="U500" s="21">
        <f>IF(M500="","",IF(M500&lt;=0,IF(ISNUMBER(U499),U499,0)+1,0))</f>
        <v/>
      </c>
    </row>
    <row r="501" spans="1:21">
      <c r="A501" s="17"/>
      <c r="B501" s="18"/>
      <c r="C501" s="18"/>
      <c r="D501" s="18"/>
      <c r="E501" s="18"/>
      <c r="F501" s="19"/>
      <c r="G501" s="19"/>
      <c r="H501" s="19"/>
      <c r="I501" s="19"/>
      <c r="J501" s="20"/>
      <c r="K501" s="19"/>
      <c r="L501" s="21">
        <f>IF(OR(F501="",G501="",H501=""),"",IFERROR(ABS(H501-F501)/ABS(F501-G501),""))</f>
        <v/>
      </c>
      <c r="M501" s="22">
        <f>IF(OR(D501="",F501="",G501="",I501=""),"",IFERROR(IF(D501="Short",(F501-I501)/(G501-F501),(I501-F501)/(F501-G501))-N(K501),""))</f>
        <v/>
      </c>
      <c r="N501" s="18"/>
      <c r="O501" s="18"/>
      <c r="P501" s="18"/>
      <c r="Q501" s="9"/>
      <c r="R501" s="21" t="e">
        <f>IF(M501="",NA(),SUM($M$5:M501))</f>
        <v>#N/A</v>
      </c>
      <c r="S501" s="21">
        <f>IF(M501="","",IF(M501&gt;0,1,0))</f>
        <v/>
      </c>
      <c r="T501" s="21">
        <f>IF(M501="","",IF(OR(Dashboard!$C$6="All",B501=Dashboard!$C$6),1,0))</f>
        <v/>
      </c>
      <c r="U501" s="21">
        <f>IF(M501="","",IF(M501&lt;=0,IF(ISNUMBER(U500),U500,0)+1,0))</f>
        <v/>
      </c>
    </row>
    <row r="502" spans="1:21">
      <c r="A502" s="17"/>
      <c r="B502" s="18"/>
      <c r="C502" s="18"/>
      <c r="D502" s="18"/>
      <c r="E502" s="18"/>
      <c r="F502" s="19"/>
      <c r="G502" s="19"/>
      <c r="H502" s="19"/>
      <c r="I502" s="19"/>
      <c r="J502" s="20"/>
      <c r="K502" s="19"/>
      <c r="L502" s="21">
        <f>IF(OR(F502="",G502="",H502=""),"",IFERROR(ABS(H502-F502)/ABS(F502-G502),""))</f>
        <v/>
      </c>
      <c r="M502" s="22">
        <f>IF(OR(D502="",F502="",G502="",I502=""),"",IFERROR(IF(D502="Short",(F502-I502)/(G502-F502),(I502-F502)/(F502-G502))-N(K502),""))</f>
        <v/>
      </c>
      <c r="N502" s="18"/>
      <c r="O502" s="18"/>
      <c r="P502" s="18"/>
      <c r="Q502" s="9"/>
      <c r="R502" s="21" t="e">
        <f>IF(M502="",NA(),SUM($M$5:M502))</f>
        <v>#N/A</v>
      </c>
      <c r="S502" s="21">
        <f>IF(M502="","",IF(M502&gt;0,1,0))</f>
        <v/>
      </c>
      <c r="T502" s="21">
        <f>IF(M502="","",IF(OR(Dashboard!$C$6="All",B502=Dashboard!$C$6),1,0))</f>
        <v/>
      </c>
      <c r="U502" s="21">
        <f>IF(M502="","",IF(M502&lt;=0,IF(ISNUMBER(U501),U501,0)+1,0))</f>
        <v/>
      </c>
    </row>
    <row r="503" spans="1:21">
      <c r="A503" s="17"/>
      <c r="B503" s="18"/>
      <c r="C503" s="18"/>
      <c r="D503" s="18"/>
      <c r="E503" s="18"/>
      <c r="F503" s="19"/>
      <c r="G503" s="19"/>
      <c r="H503" s="19"/>
      <c r="I503" s="19"/>
      <c r="J503" s="20"/>
      <c r="K503" s="19"/>
      <c r="L503" s="21">
        <f>IF(OR(F503="",G503="",H503=""),"",IFERROR(ABS(H503-F503)/ABS(F503-G503),""))</f>
        <v/>
      </c>
      <c r="M503" s="22">
        <f>IF(OR(D503="",F503="",G503="",I503=""),"",IFERROR(IF(D503="Short",(F503-I503)/(G503-F503),(I503-F503)/(F503-G503))-N(K503),""))</f>
        <v/>
      </c>
      <c r="N503" s="18"/>
      <c r="O503" s="18"/>
      <c r="P503" s="18"/>
      <c r="Q503" s="9"/>
      <c r="R503" s="21" t="e">
        <f>IF(M503="",NA(),SUM($M$5:M503))</f>
        <v>#N/A</v>
      </c>
      <c r="S503" s="21">
        <f>IF(M503="","",IF(M503&gt;0,1,0))</f>
        <v/>
      </c>
      <c r="T503" s="21">
        <f>IF(M503="","",IF(OR(Dashboard!$C$6="All",B503=Dashboard!$C$6),1,0))</f>
        <v/>
      </c>
      <c r="U503" s="21">
        <f>IF(M503="","",IF(M503&lt;=0,IF(ISNUMBER(U502),U502,0)+1,0))</f>
        <v/>
      </c>
    </row>
    <row r="504" spans="1:21">
      <c r="A504" s="17"/>
      <c r="B504" s="18"/>
      <c r="C504" s="18"/>
      <c r="D504" s="18"/>
      <c r="E504" s="18"/>
      <c r="F504" s="19"/>
      <c r="G504" s="19"/>
      <c r="H504" s="19"/>
      <c r="I504" s="19"/>
      <c r="J504" s="20"/>
      <c r="K504" s="19"/>
      <c r="L504" s="21">
        <f>IF(OR(F504="",G504="",H504=""),"",IFERROR(ABS(H504-F504)/ABS(F504-G504),""))</f>
        <v/>
      </c>
      <c r="M504" s="22">
        <f>IF(OR(D504="",F504="",G504="",I504=""),"",IFERROR(IF(D504="Short",(F504-I504)/(G504-F504),(I504-F504)/(F504-G504))-N(K504),""))</f>
        <v/>
      </c>
      <c r="N504" s="18"/>
      <c r="O504" s="18"/>
      <c r="P504" s="18"/>
      <c r="Q504" s="9"/>
      <c r="R504" s="21" t="e">
        <f>IF(M504="",NA(),SUM($M$5:M504))</f>
        <v>#N/A</v>
      </c>
      <c r="S504" s="21">
        <f>IF(M504="","",IF(M504&gt;0,1,0))</f>
        <v/>
      </c>
      <c r="T504" s="21">
        <f>IF(M504="","",IF(OR(Dashboard!$C$6="All",B504=Dashboard!$C$6),1,0))</f>
        <v/>
      </c>
      <c r="U504" s="21">
        <f>IF(M504="","",IF(M504&lt;=0,IF(ISNUMBER(U503),U503,0)+1,0))</f>
        <v/>
      </c>
    </row>
  </sheetData>
  <mergeCells count="2">
    <mergeCell ref="A1:Q1"/>
    <mergeCell ref="A2:Q2"/>
  </mergeCells>
  <conditionalFormatting sqref="M5:M504">
    <cfRule type="cellIs" dxfId="0" priority="1" operator="greaterThan">
      <formula>0</formula>
    </cfRule>
    <cfRule type="cellIs" dxfId="1" priority="2" operator="lessThan">
      <formula>0</formula>
    </cfRule>
  </conditionalFormatting>
  <conditionalFormatting sqref="R5:R504">
    <cfRule type="containsErrors" dxfId="2" priority="3">
      <formula>ISERROR(R5)</formula>
    </cfRule>
  </conditionalFormatting>
  <conditionalFormatting sqref="N5:O504">
    <cfRule type="cellIs" dxfId="1" priority="4" operator="equal">
      <formula>"No"</formula>
    </cfRule>
  </conditionalFormatting>
  <dataValidations count="5">
    <dataValidation type="list" allowBlank="1" showInputMessage="1" showErrorMessage="1" sqref="B5:B504">
      <formula1>"Demo,Live"</formula1>
    </dataValidation>
    <dataValidation type="list" allowBlank="1" showInputMessage="1" showErrorMessage="1" sqref="D5:D504">
      <formula1>"Long,Short"</formula1>
    </dataValidation>
    <dataValidation type="list" errorStyle="information" allowBlank="1" showInputMessage="1" showErrorMessage="1" sqref="E5:E504">
      <formula1>Lists!$A$2:$A$11</formula1>
    </dataValidation>
    <dataValidation type="list" allowBlank="1" showInputMessage="1" showErrorMessage="1" sqref="N5:O504">
      <formula1>"Yes,No"</formula1>
    </dataValidation>
    <dataValidation type="list" errorStyle="information" allowBlank="1" showInputMessage="1" showErrorMessage="1" sqref="P5:P504">
      <formula1>Lists!$B$2:$B$14</formula1>
    </dataValidation>
  </dataValidations>
  <pageMargins left="0.7" right="0.7" top="0.75" bottom="0.75" header="0.3" footer="0.3"/>
  <pageSetup paperSize="1" fitToHeight="0" orientation="landscape"/>
</worksheet>
</file>

<file path=xl/worksheets/sheet4.xml><?xml version="1.0" encoding="utf-8"?>
<worksheet xmlns="http://schemas.openxmlformats.org/spreadsheetml/2006/main" xmlns:r="http://schemas.openxmlformats.org/officeDocument/2006/relationships">
  <sheetPr>
    <pageSetUpPr fitToPage="1"/>
  </sheetPr>
  <dimension ref="A1:D14"/>
  <sheetViews>
    <sheetView workbookViewId="0"/>
  </sheetViews>
  <sheetFormatPr defaultRowHeight="15"/>
  <cols>
    <col min="1" max="1" width="32.7109375" customWidth="1"/>
    <col min="2" max="2" width="44.7109375" customWidth="1"/>
  </cols>
  <sheetData>
    <row r="1" spans="1:4">
      <c r="A1" s="23" t="s">
        <v>84</v>
      </c>
      <c r="B1" s="23" t="s">
        <v>85</v>
      </c>
      <c r="D1" s="6" t="s">
        <v>102</v>
      </c>
    </row>
    <row r="2" spans="1:4">
      <c r="A2" s="18" t="s">
        <v>86</v>
      </c>
      <c r="B2" s="18" t="s">
        <v>91</v>
      </c>
    </row>
    <row r="3" spans="1:4">
      <c r="A3" s="18" t="s">
        <v>87</v>
      </c>
      <c r="B3" s="18" t="s">
        <v>92</v>
      </c>
    </row>
    <row r="4" spans="1:4">
      <c r="A4" s="18" t="s">
        <v>88</v>
      </c>
      <c r="B4" s="18" t="s">
        <v>93</v>
      </c>
    </row>
    <row r="5" spans="1:4">
      <c r="A5" s="18" t="s">
        <v>89</v>
      </c>
      <c r="B5" s="18" t="s">
        <v>94</v>
      </c>
    </row>
    <row r="6" spans="1:4">
      <c r="A6" s="18" t="s">
        <v>90</v>
      </c>
      <c r="B6" s="18" t="s">
        <v>95</v>
      </c>
    </row>
    <row r="7" spans="1:4">
      <c r="A7" s="18"/>
      <c r="B7" s="18" t="s">
        <v>96</v>
      </c>
    </row>
    <row r="8" spans="1:4">
      <c r="A8" s="18"/>
      <c r="B8" s="18" t="s">
        <v>97</v>
      </c>
    </row>
    <row r="9" spans="1:4">
      <c r="A9" s="18"/>
      <c r="B9" s="18" t="s">
        <v>98</v>
      </c>
    </row>
    <row r="10" spans="1:4">
      <c r="A10" s="18"/>
      <c r="B10" s="18" t="s">
        <v>99</v>
      </c>
    </row>
    <row r="11" spans="1:4">
      <c r="A11" s="18"/>
      <c r="B11" s="18" t="s">
        <v>100</v>
      </c>
    </row>
    <row r="12" spans="1:4">
      <c r="B12" s="18" t="s">
        <v>101</v>
      </c>
    </row>
    <row r="13" spans="1:4">
      <c r="B13" s="18"/>
    </row>
    <row r="14" spans="1:4">
      <c r="B14" s="18"/>
    </row>
  </sheetData>
  <pageMargins left="0.7" right="0.7" top="0.75" bottom="0.75" header="0.3" footer="0.3"/>
  <pageSetup paperSize="1" fitToHeight="0" orientation="landscape"/>
</worksheet>
</file>

<file path=xl/worksheets/sheet5.xml><?xml version="1.0" encoding="utf-8"?>
<worksheet xmlns="http://schemas.openxmlformats.org/spreadsheetml/2006/main" xmlns:r="http://schemas.openxmlformats.org/officeDocument/2006/relationships">
  <sheetPr>
    <pageSetUpPr fitToPage="1"/>
  </sheetPr>
  <dimension ref="A1:H50"/>
  <sheetViews>
    <sheetView showGridLines="0" workbookViewId="0"/>
  </sheetViews>
  <sheetFormatPr defaultRowHeight="15"/>
  <cols>
    <col min="1" max="1" width="2.7109375" customWidth="1"/>
    <col min="2" max="2" width="34.7109375" customWidth="1"/>
    <col min="3" max="8" width="20.7109375" customWidth="1"/>
    <col min="9" max="10" width="12.7109375" customWidth="1"/>
  </cols>
  <sheetData>
    <row r="1" spans="2:8" ht="9.75" customHeight="1"/>
    <row r="2" spans="2:8" ht="32.25" customHeight="1">
      <c r="B2" s="1" t="s">
        <v>103</v>
      </c>
      <c r="C2" s="1"/>
      <c r="D2" s="1"/>
      <c r="E2" s="1"/>
      <c r="F2" s="1"/>
      <c r="G2" s="1"/>
      <c r="H2" s="1"/>
    </row>
    <row r="3" spans="2:8">
      <c r="B3" s="2" t="s">
        <v>104</v>
      </c>
      <c r="C3" s="2"/>
      <c r="D3" s="2"/>
      <c r="E3" s="2"/>
      <c r="F3" s="2"/>
      <c r="G3" s="2"/>
      <c r="H3" s="2"/>
    </row>
    <row r="6" spans="2:8">
      <c r="B6" s="3" t="s">
        <v>105</v>
      </c>
      <c r="C6" s="24" t="s">
        <v>106</v>
      </c>
    </row>
    <row r="7" spans="2:8">
      <c r="B7" s="25" t="s">
        <v>107</v>
      </c>
      <c r="C7" s="25" t="s">
        <v>108</v>
      </c>
      <c r="D7" s="25" t="s">
        <v>109</v>
      </c>
      <c r="E7" s="25" t="s">
        <v>110</v>
      </c>
      <c r="F7" s="25" t="s">
        <v>111</v>
      </c>
      <c r="G7" s="25" t="s">
        <v>112</v>
      </c>
    </row>
    <row r="8" spans="2:8" ht="30" customHeight="1">
      <c r="B8" s="26">
        <f>COUNTIFS(Journal!$T$5:$T$504,1)</f>
        <v>0</v>
      </c>
      <c r="C8" s="27">
        <f>IFERROR(COUNTIFS(Journal!$T$5:$T$504,1,Journal!$M$5:$M$504,"&gt;0")/B8,0)</f>
        <v>0</v>
      </c>
      <c r="D8" s="28">
        <f>IFERROR(AVERAGEIFS(Journal!$M$5:$M$504,Journal!$T$5:$T$504,1),0)</f>
        <v>0</v>
      </c>
      <c r="E8" s="28">
        <f>SUMIFS(Journal!$M$5:$M$504,Journal!$T$5:$T$504,1)</f>
        <v>0</v>
      </c>
      <c r="F8" s="26">
        <f>MAX(Journal!$U$5:$U$504)</f>
        <v>0</v>
      </c>
      <c r="G8" s="26">
        <f>IF(COUNT(Journal!$A$5:$A$504)=0,0,MAX(Journal!$A$5:$A$504)-MIN(Journal!$A$5:$A$504)+1)</f>
        <v>0</v>
      </c>
    </row>
    <row r="10" spans="2:8">
      <c r="B10" s="25" t="s">
        <v>113</v>
      </c>
      <c r="C10" s="25" t="s">
        <v>114</v>
      </c>
      <c r="D10" s="25" t="s">
        <v>115</v>
      </c>
      <c r="E10" s="25" t="s">
        <v>116</v>
      </c>
      <c r="F10" s="25" t="s">
        <v>117</v>
      </c>
      <c r="G10" s="25" t="s">
        <v>118</v>
      </c>
    </row>
    <row r="11" spans="2:8" ht="30" customHeight="1">
      <c r="B11" s="28">
        <f>IFERROR(AVERAGEIFS(Journal!$M$5:$M$504,Journal!$T$5:$T$504,1,Journal!$M$5:$M$504,"&gt;0"),0)</f>
        <v>0</v>
      </c>
      <c r="C11" s="28">
        <f>IFERROR(AVERAGEIFS(Journal!$M$5:$M$504,Journal!$T$5:$T$504,1,Journal!$M$5:$M$504,"&lt;0"),0)</f>
        <v>0</v>
      </c>
      <c r="D11" s="28">
        <f>IFERROR(SUMIFS(Journal!$M$5:$M$504,Journal!$T$5:$T$504,1,Journal!$M$5:$M$504,"&gt;0")/-SUMIFS(Journal!$M$5:$M$504,Journal!$T$5:$T$504,1,Journal!$M$5:$M$504,"&lt;0"),"n/a")</f>
        <v>0</v>
      </c>
      <c r="E11" s="27">
        <f>IFERROR(-C11/(B11-C11),"n/a")</f>
        <v>0</v>
      </c>
      <c r="F11" s="28">
        <f>IFERROR(_xlfn.MAXIFS(Journal!$M$5:$M$504,Journal!$T$5:$T$504,1),0)</f>
        <v>0</v>
      </c>
      <c r="G11" s="28">
        <f>IFERROR(_xlfn.MINIFS(Journal!$M$5:$M$504,Journal!$T$5:$T$504,1),0)</f>
        <v>0</v>
      </c>
    </row>
    <row r="13" spans="2:8">
      <c r="B13" s="25" t="s">
        <v>119</v>
      </c>
      <c r="C13" s="25" t="s">
        <v>120</v>
      </c>
      <c r="D13" s="25" t="s">
        <v>121</v>
      </c>
      <c r="E13" s="25" t="s">
        <v>122</v>
      </c>
      <c r="F13" s="25" t="s">
        <v>123</v>
      </c>
      <c r="G13" s="25" t="s">
        <v>124</v>
      </c>
    </row>
    <row r="14" spans="2:8" ht="30" customHeight="1">
      <c r="B14" s="26">
        <f>COUNTIFS(Journal!$T$5:$T$504,1,Journal!$M$5:$M$504,"&gt;0")</f>
        <v>0</v>
      </c>
      <c r="C14" s="26">
        <f>COUNTIFS(Journal!$T$5:$T$504,1,Journal!$M$5:$M$504,"&lt;0")</f>
        <v>0</v>
      </c>
      <c r="D14" s="26">
        <f>COUNTIFS(Journal!$T$5:$T$504,1,Journal!$M$5:$M$504,0)</f>
        <v>0</v>
      </c>
      <c r="E14" s="27">
        <f>IFERROR(COUNTIFS(Journal!$T$5:$T$504,1,Journal!$O$5:$O$504,"Yes")/B8,0)</f>
        <v>0</v>
      </c>
      <c r="F14" s="27">
        <f>IFERROR(COUNTIFS(Journal!$T$5:$T$504,1,Journal!$N$5:$N$504,"Yes")/B8,0)</f>
        <v>0</v>
      </c>
      <c r="G14" s="29">
        <f>IF(B8&lt;30,"Under 30 trades: a small sample","")</f>
        <v>0</v>
      </c>
    </row>
    <row r="16" spans="2:8">
      <c r="B16" s="25" t="s">
        <v>125</v>
      </c>
      <c r="C16" s="25" t="s">
        <v>126</v>
      </c>
      <c r="D16" s="25" t="s">
        <v>127</v>
      </c>
      <c r="E16" s="25" t="s">
        <v>128</v>
      </c>
    </row>
    <row r="17" spans="2:6" ht="30" customHeight="1">
      <c r="B17" s="28">
        <f>IFERROR(AVERAGEIFS(Journal!$M$5:$M$504,Journal!$T$5:$T$504,1,Journal!$O$5:$O$504,"Yes"),0)</f>
        <v>0</v>
      </c>
      <c r="C17" s="28">
        <f>IFERROR(AVERAGEIFS(Journal!$M$5:$M$504,Journal!$T$5:$T$504,1,Journal!$O$5:$O$504,"No"),0)</f>
        <v>0</v>
      </c>
      <c r="D17" s="28">
        <f>IFERROR(AVERAGEIFS(Journal!$M$5:$M$504,Journal!$T$5:$T$504,1,Journal!$N$5:$N$504,"Yes"),0)</f>
        <v>0</v>
      </c>
      <c r="E17" s="28">
        <f>IFERROR(AVERAGEIFS(Journal!$M$5:$M$504,Journal!$T$5:$T$504,1,Journal!$N$5:$N$504,"No"),0)</f>
        <v>0</v>
      </c>
    </row>
    <row r="20" spans="2:6">
      <c r="B20" s="5" t="s">
        <v>129</v>
      </c>
    </row>
    <row r="21" spans="2:6">
      <c r="B21" s="23" t="s">
        <v>67</v>
      </c>
      <c r="C21" s="23" t="s">
        <v>130</v>
      </c>
      <c r="D21" s="23" t="s">
        <v>131</v>
      </c>
      <c r="E21" s="23" t="s">
        <v>132</v>
      </c>
      <c r="F21" s="23" t="s">
        <v>133</v>
      </c>
    </row>
    <row r="22" spans="2:6">
      <c r="B22" s="18">
        <f>IF(Lists!A2="","",Lists!A2)</f>
        <v>0</v>
      </c>
      <c r="C22" s="18">
        <f>IF(B22="","",COUNTIFS(Journal!$T$5:$T$504,1,Journal!$E$5:$E$504,B22))</f>
        <v>0</v>
      </c>
      <c r="D22" s="30">
        <f>IF(OR(B22="",C22=0),"",COUNTIFS(Journal!$T$5:$T$504,1,Journal!$E$5:$E$504,B22,Journal!$M$5:$M$504,"&gt;0")/C22)</f>
        <v>0</v>
      </c>
      <c r="E22" s="31">
        <f>IF(OR(B22="",C22=0),"",AVERAGEIFS(Journal!$M$5:$M$504,Journal!$T$5:$T$504,1,Journal!$E$5:$E$504,B22))</f>
        <v>0</v>
      </c>
      <c r="F22" s="31">
        <f>IF(OR(B22="",C22=0),"",SUMIFS(Journal!$M$5:$M$504,Journal!$T$5:$T$504,1,Journal!$E$5:$E$504,B22))</f>
        <v>0</v>
      </c>
    </row>
    <row r="23" spans="2:6">
      <c r="B23" s="18">
        <f>IF(Lists!A3="","",Lists!A3)</f>
        <v>0</v>
      </c>
      <c r="C23" s="18">
        <f>IF(B23="","",COUNTIFS(Journal!$T$5:$T$504,1,Journal!$E$5:$E$504,B23))</f>
        <v>0</v>
      </c>
      <c r="D23" s="30">
        <f>IF(OR(B23="",C23=0),"",COUNTIFS(Journal!$T$5:$T$504,1,Journal!$E$5:$E$504,B23,Journal!$M$5:$M$504,"&gt;0")/C23)</f>
        <v>0</v>
      </c>
      <c r="E23" s="31">
        <f>IF(OR(B23="",C23=0),"",AVERAGEIFS(Journal!$M$5:$M$504,Journal!$T$5:$T$504,1,Journal!$E$5:$E$504,B23))</f>
        <v>0</v>
      </c>
      <c r="F23" s="31">
        <f>IF(OR(B23="",C23=0),"",SUMIFS(Journal!$M$5:$M$504,Journal!$T$5:$T$504,1,Journal!$E$5:$E$504,B23))</f>
        <v>0</v>
      </c>
    </row>
    <row r="24" spans="2:6">
      <c r="B24" s="18">
        <f>IF(Lists!A4="","",Lists!A4)</f>
        <v>0</v>
      </c>
      <c r="C24" s="18">
        <f>IF(B24="","",COUNTIFS(Journal!$T$5:$T$504,1,Journal!$E$5:$E$504,B24))</f>
        <v>0</v>
      </c>
      <c r="D24" s="30">
        <f>IF(OR(B24="",C24=0),"",COUNTIFS(Journal!$T$5:$T$504,1,Journal!$E$5:$E$504,B24,Journal!$M$5:$M$504,"&gt;0")/C24)</f>
        <v>0</v>
      </c>
      <c r="E24" s="31">
        <f>IF(OR(B24="",C24=0),"",AVERAGEIFS(Journal!$M$5:$M$504,Journal!$T$5:$T$504,1,Journal!$E$5:$E$504,B24))</f>
        <v>0</v>
      </c>
      <c r="F24" s="31">
        <f>IF(OR(B24="",C24=0),"",SUMIFS(Journal!$M$5:$M$504,Journal!$T$5:$T$504,1,Journal!$E$5:$E$504,B24))</f>
        <v>0</v>
      </c>
    </row>
    <row r="25" spans="2:6">
      <c r="B25" s="18">
        <f>IF(Lists!A5="","",Lists!A5)</f>
        <v>0</v>
      </c>
      <c r="C25" s="18">
        <f>IF(B25="","",COUNTIFS(Journal!$T$5:$T$504,1,Journal!$E$5:$E$504,B25))</f>
        <v>0</v>
      </c>
      <c r="D25" s="30">
        <f>IF(OR(B25="",C25=0),"",COUNTIFS(Journal!$T$5:$T$504,1,Journal!$E$5:$E$504,B25,Journal!$M$5:$M$504,"&gt;0")/C25)</f>
        <v>0</v>
      </c>
      <c r="E25" s="31">
        <f>IF(OR(B25="",C25=0),"",AVERAGEIFS(Journal!$M$5:$M$504,Journal!$T$5:$T$504,1,Journal!$E$5:$E$504,B25))</f>
        <v>0</v>
      </c>
      <c r="F25" s="31">
        <f>IF(OR(B25="",C25=0),"",SUMIFS(Journal!$M$5:$M$504,Journal!$T$5:$T$504,1,Journal!$E$5:$E$504,B25))</f>
        <v>0</v>
      </c>
    </row>
    <row r="26" spans="2:6">
      <c r="B26" s="18">
        <f>IF(Lists!A6="","",Lists!A6)</f>
        <v>0</v>
      </c>
      <c r="C26" s="18">
        <f>IF(B26="","",COUNTIFS(Journal!$T$5:$T$504,1,Journal!$E$5:$E$504,B26))</f>
        <v>0</v>
      </c>
      <c r="D26" s="30">
        <f>IF(OR(B26="",C26=0),"",COUNTIFS(Journal!$T$5:$T$504,1,Journal!$E$5:$E$504,B26,Journal!$M$5:$M$504,"&gt;0")/C26)</f>
        <v>0</v>
      </c>
      <c r="E26" s="31">
        <f>IF(OR(B26="",C26=0),"",AVERAGEIFS(Journal!$M$5:$M$504,Journal!$T$5:$T$504,1,Journal!$E$5:$E$504,B26))</f>
        <v>0</v>
      </c>
      <c r="F26" s="31">
        <f>IF(OR(B26="",C26=0),"",SUMIFS(Journal!$M$5:$M$504,Journal!$T$5:$T$504,1,Journal!$E$5:$E$504,B26))</f>
        <v>0</v>
      </c>
    </row>
    <row r="27" spans="2:6">
      <c r="B27" s="18">
        <f>IF(Lists!A7="","",Lists!A7)</f>
        <v>0</v>
      </c>
      <c r="C27" s="18">
        <f>IF(B27="","",COUNTIFS(Journal!$T$5:$T$504,1,Journal!$E$5:$E$504,B27))</f>
        <v>0</v>
      </c>
      <c r="D27" s="30">
        <f>IF(OR(B27="",C27=0),"",COUNTIFS(Journal!$T$5:$T$504,1,Journal!$E$5:$E$504,B27,Journal!$M$5:$M$504,"&gt;0")/C27)</f>
        <v>0</v>
      </c>
      <c r="E27" s="31">
        <f>IF(OR(B27="",C27=0),"",AVERAGEIFS(Journal!$M$5:$M$504,Journal!$T$5:$T$504,1,Journal!$E$5:$E$504,B27))</f>
        <v>0</v>
      </c>
      <c r="F27" s="31">
        <f>IF(OR(B27="",C27=0),"",SUMIFS(Journal!$M$5:$M$504,Journal!$T$5:$T$504,1,Journal!$E$5:$E$504,B27))</f>
        <v>0</v>
      </c>
    </row>
    <row r="28" spans="2:6">
      <c r="B28" s="18">
        <f>IF(Lists!A8="","",Lists!A8)</f>
        <v>0</v>
      </c>
      <c r="C28" s="18">
        <f>IF(B28="","",COUNTIFS(Journal!$T$5:$T$504,1,Journal!$E$5:$E$504,B28))</f>
        <v>0</v>
      </c>
      <c r="D28" s="30">
        <f>IF(OR(B28="",C28=0),"",COUNTIFS(Journal!$T$5:$T$504,1,Journal!$E$5:$E$504,B28,Journal!$M$5:$M$504,"&gt;0")/C28)</f>
        <v>0</v>
      </c>
      <c r="E28" s="31">
        <f>IF(OR(B28="",C28=0),"",AVERAGEIFS(Journal!$M$5:$M$504,Journal!$T$5:$T$504,1,Journal!$E$5:$E$504,B28))</f>
        <v>0</v>
      </c>
      <c r="F28" s="31">
        <f>IF(OR(B28="",C28=0),"",SUMIFS(Journal!$M$5:$M$504,Journal!$T$5:$T$504,1,Journal!$E$5:$E$504,B28))</f>
        <v>0</v>
      </c>
    </row>
    <row r="29" spans="2:6">
      <c r="B29" s="18">
        <f>IF(Lists!A9="","",Lists!A9)</f>
        <v>0</v>
      </c>
      <c r="C29" s="18">
        <f>IF(B29="","",COUNTIFS(Journal!$T$5:$T$504,1,Journal!$E$5:$E$504,B29))</f>
        <v>0</v>
      </c>
      <c r="D29" s="30">
        <f>IF(OR(B29="",C29=0),"",COUNTIFS(Journal!$T$5:$T$504,1,Journal!$E$5:$E$504,B29,Journal!$M$5:$M$504,"&gt;0")/C29)</f>
        <v>0</v>
      </c>
      <c r="E29" s="31">
        <f>IF(OR(B29="",C29=0),"",AVERAGEIFS(Journal!$M$5:$M$504,Journal!$T$5:$T$504,1,Journal!$E$5:$E$504,B29))</f>
        <v>0</v>
      </c>
      <c r="F29" s="31">
        <f>IF(OR(B29="",C29=0),"",SUMIFS(Journal!$M$5:$M$504,Journal!$T$5:$T$504,1,Journal!$E$5:$E$504,B29))</f>
        <v>0</v>
      </c>
    </row>
    <row r="30" spans="2:6">
      <c r="B30" s="18">
        <f>IF(Lists!A10="","",Lists!A10)</f>
        <v>0</v>
      </c>
      <c r="C30" s="18">
        <f>IF(B30="","",COUNTIFS(Journal!$T$5:$T$504,1,Journal!$E$5:$E$504,B30))</f>
        <v>0</v>
      </c>
      <c r="D30" s="30">
        <f>IF(OR(B30="",C30=0),"",COUNTIFS(Journal!$T$5:$T$504,1,Journal!$E$5:$E$504,B30,Journal!$M$5:$M$504,"&gt;0")/C30)</f>
        <v>0</v>
      </c>
      <c r="E30" s="31">
        <f>IF(OR(B30="",C30=0),"",AVERAGEIFS(Journal!$M$5:$M$504,Journal!$T$5:$T$504,1,Journal!$E$5:$E$504,B30))</f>
        <v>0</v>
      </c>
      <c r="F30" s="31">
        <f>IF(OR(B30="",C30=0),"",SUMIFS(Journal!$M$5:$M$504,Journal!$T$5:$T$504,1,Journal!$E$5:$E$504,B30))</f>
        <v>0</v>
      </c>
    </row>
    <row r="31" spans="2:6">
      <c r="B31" s="18">
        <f>IF(Lists!A11="","",Lists!A11)</f>
        <v>0</v>
      </c>
      <c r="C31" s="18">
        <f>IF(B31="","",COUNTIFS(Journal!$T$5:$T$504,1,Journal!$E$5:$E$504,B31))</f>
        <v>0</v>
      </c>
      <c r="D31" s="30">
        <f>IF(OR(B31="",C31=0),"",COUNTIFS(Journal!$T$5:$T$504,1,Journal!$E$5:$E$504,B31,Journal!$M$5:$M$504,"&gt;0")/C31)</f>
        <v>0</v>
      </c>
      <c r="E31" s="31">
        <f>IF(OR(B31="",C31=0),"",AVERAGEIFS(Journal!$M$5:$M$504,Journal!$T$5:$T$504,1,Journal!$E$5:$E$504,B31))</f>
        <v>0</v>
      </c>
      <c r="F31" s="31">
        <f>IF(OR(B31="",C31=0),"",SUMIFS(Journal!$M$5:$M$504,Journal!$T$5:$T$504,1,Journal!$E$5:$E$504,B31))</f>
        <v>0</v>
      </c>
    </row>
    <row r="34" spans="2:4">
      <c r="B34" s="5" t="s">
        <v>134</v>
      </c>
    </row>
    <row r="35" spans="2:4">
      <c r="B35" s="23" t="s">
        <v>135</v>
      </c>
      <c r="C35" s="23" t="s">
        <v>136</v>
      </c>
      <c r="D35" s="23" t="s">
        <v>133</v>
      </c>
    </row>
    <row r="36" spans="2:4">
      <c r="B36" s="18">
        <f>IF(Lists!B2="","",Lists!B2)</f>
        <v>0</v>
      </c>
      <c r="C36" s="18">
        <f>IF(B36="","",COUNTIFS(Journal!$T$5:$T$504,1,Journal!$P$5:$P$504,B36))</f>
        <v>0</v>
      </c>
      <c r="D36" s="31">
        <f>IF(B36="","",SUMIFS(Journal!$M$5:$M$504,Journal!$T$5:$T$504,1,Journal!$P$5:$P$504,B36))</f>
        <v>0</v>
      </c>
    </row>
    <row r="37" spans="2:4">
      <c r="B37" s="18">
        <f>IF(Lists!B3="","",Lists!B3)</f>
        <v>0</v>
      </c>
      <c r="C37" s="18">
        <f>IF(B37="","",COUNTIFS(Journal!$T$5:$T$504,1,Journal!$P$5:$P$504,B37))</f>
        <v>0</v>
      </c>
      <c r="D37" s="31">
        <f>IF(B37="","",SUMIFS(Journal!$M$5:$M$504,Journal!$T$5:$T$504,1,Journal!$P$5:$P$504,B37))</f>
        <v>0</v>
      </c>
    </row>
    <row r="38" spans="2:4">
      <c r="B38" s="18">
        <f>IF(Lists!B4="","",Lists!B4)</f>
        <v>0</v>
      </c>
      <c r="C38" s="18">
        <f>IF(B38="","",COUNTIFS(Journal!$T$5:$T$504,1,Journal!$P$5:$P$504,B38))</f>
        <v>0</v>
      </c>
      <c r="D38" s="31">
        <f>IF(B38="","",SUMIFS(Journal!$M$5:$M$504,Journal!$T$5:$T$504,1,Journal!$P$5:$P$504,B38))</f>
        <v>0</v>
      </c>
    </row>
    <row r="39" spans="2:4">
      <c r="B39" s="18">
        <f>IF(Lists!B5="","",Lists!B5)</f>
        <v>0</v>
      </c>
      <c r="C39" s="18">
        <f>IF(B39="","",COUNTIFS(Journal!$T$5:$T$504,1,Journal!$P$5:$P$504,B39))</f>
        <v>0</v>
      </c>
      <c r="D39" s="31">
        <f>IF(B39="","",SUMIFS(Journal!$M$5:$M$504,Journal!$T$5:$T$504,1,Journal!$P$5:$P$504,B39))</f>
        <v>0</v>
      </c>
    </row>
    <row r="40" spans="2:4">
      <c r="B40" s="18">
        <f>IF(Lists!B6="","",Lists!B6)</f>
        <v>0</v>
      </c>
      <c r="C40" s="18">
        <f>IF(B40="","",COUNTIFS(Journal!$T$5:$T$504,1,Journal!$P$5:$P$504,B40))</f>
        <v>0</v>
      </c>
      <c r="D40" s="31">
        <f>IF(B40="","",SUMIFS(Journal!$M$5:$M$504,Journal!$T$5:$T$504,1,Journal!$P$5:$P$504,B40))</f>
        <v>0</v>
      </c>
    </row>
    <row r="41" spans="2:4">
      <c r="B41" s="18">
        <f>IF(Lists!B7="","",Lists!B7)</f>
        <v>0</v>
      </c>
      <c r="C41" s="18">
        <f>IF(B41="","",COUNTIFS(Journal!$T$5:$T$504,1,Journal!$P$5:$P$504,B41))</f>
        <v>0</v>
      </c>
      <c r="D41" s="31">
        <f>IF(B41="","",SUMIFS(Journal!$M$5:$M$504,Journal!$T$5:$T$504,1,Journal!$P$5:$P$504,B41))</f>
        <v>0</v>
      </c>
    </row>
    <row r="42" spans="2:4">
      <c r="B42" s="18">
        <f>IF(Lists!B8="","",Lists!B8)</f>
        <v>0</v>
      </c>
      <c r="C42" s="18">
        <f>IF(B42="","",COUNTIFS(Journal!$T$5:$T$504,1,Journal!$P$5:$P$504,B42))</f>
        <v>0</v>
      </c>
      <c r="D42" s="31">
        <f>IF(B42="","",SUMIFS(Journal!$M$5:$M$504,Journal!$T$5:$T$504,1,Journal!$P$5:$P$504,B42))</f>
        <v>0</v>
      </c>
    </row>
    <row r="43" spans="2:4">
      <c r="B43" s="18">
        <f>IF(Lists!B9="","",Lists!B9)</f>
        <v>0</v>
      </c>
      <c r="C43" s="18">
        <f>IF(B43="","",COUNTIFS(Journal!$T$5:$T$504,1,Journal!$P$5:$P$504,B43))</f>
        <v>0</v>
      </c>
      <c r="D43" s="31">
        <f>IF(B43="","",SUMIFS(Journal!$M$5:$M$504,Journal!$T$5:$T$504,1,Journal!$P$5:$P$504,B43))</f>
        <v>0</v>
      </c>
    </row>
    <row r="44" spans="2:4">
      <c r="B44" s="18">
        <f>IF(Lists!B10="","",Lists!B10)</f>
        <v>0</v>
      </c>
      <c r="C44" s="18">
        <f>IF(B44="","",COUNTIFS(Journal!$T$5:$T$504,1,Journal!$P$5:$P$504,B44))</f>
        <v>0</v>
      </c>
      <c r="D44" s="31">
        <f>IF(B44="","",SUMIFS(Journal!$M$5:$M$504,Journal!$T$5:$T$504,1,Journal!$P$5:$P$504,B44))</f>
        <v>0</v>
      </c>
    </row>
    <row r="45" spans="2:4">
      <c r="B45" s="18">
        <f>IF(Lists!B11="","",Lists!B11)</f>
        <v>0</v>
      </c>
      <c r="C45" s="18">
        <f>IF(B45="","",COUNTIFS(Journal!$T$5:$T$504,1,Journal!$P$5:$P$504,B45))</f>
        <v>0</v>
      </c>
      <c r="D45" s="31">
        <f>IF(B45="","",SUMIFS(Journal!$M$5:$M$504,Journal!$T$5:$T$504,1,Journal!$P$5:$P$504,B45))</f>
        <v>0</v>
      </c>
    </row>
    <row r="46" spans="2:4">
      <c r="B46" s="18">
        <f>IF(Lists!B12="","",Lists!B12)</f>
        <v>0</v>
      </c>
      <c r="C46" s="18">
        <f>IF(B46="","",COUNTIFS(Journal!$T$5:$T$504,1,Journal!$P$5:$P$504,B46))</f>
        <v>0</v>
      </c>
      <c r="D46" s="31">
        <f>IF(B46="","",SUMIFS(Journal!$M$5:$M$504,Journal!$T$5:$T$504,1,Journal!$P$5:$P$504,B46))</f>
        <v>0</v>
      </c>
    </row>
    <row r="47" spans="2:4">
      <c r="B47" s="18">
        <f>IF(Lists!B13="","",Lists!B13)</f>
        <v>0</v>
      </c>
      <c r="C47" s="18">
        <f>IF(B47="","",COUNTIFS(Journal!$T$5:$T$504,1,Journal!$P$5:$P$504,B47))</f>
        <v>0</v>
      </c>
      <c r="D47" s="31">
        <f>IF(B47="","",SUMIFS(Journal!$M$5:$M$504,Journal!$T$5:$T$504,1,Journal!$P$5:$P$504,B47))</f>
        <v>0</v>
      </c>
    </row>
    <row r="48" spans="2:4">
      <c r="B48" s="18">
        <f>IF(Lists!B14="","",Lists!B14)</f>
        <v>0</v>
      </c>
      <c r="C48" s="18">
        <f>IF(B48="","",COUNTIFS(Journal!$T$5:$T$504,1,Journal!$P$5:$P$504,B48))</f>
        <v>0</v>
      </c>
      <c r="D48" s="31">
        <f>IF(B48="","",SUMIFS(Journal!$M$5:$M$504,Journal!$T$5:$T$504,1,Journal!$P$5:$P$504,B48))</f>
        <v>0</v>
      </c>
    </row>
    <row r="50" spans="2:2">
      <c r="B50" s="6" t="s">
        <v>137</v>
      </c>
    </row>
  </sheetData>
  <mergeCells count="2">
    <mergeCell ref="B2:H2"/>
    <mergeCell ref="B3:H3"/>
  </mergeCells>
  <dataValidations count="1">
    <dataValidation type="list" allowBlank="1" showInputMessage="1" showErrorMessage="1" sqref="C6">
      <formula1>"All,Demo,Live"</formula1>
    </dataValidation>
  </dataValidations>
  <pageMargins left="0.7" right="0.7" top="0.75" bottom="0.75" header="0.3" footer="0.3"/>
  <pageSetup paperSize="1"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Start here</vt:lpstr>
      <vt:lpstr>Pre-trade checklist</vt:lpstr>
      <vt:lpstr>Journal</vt:lpstr>
      <vt:lpstr>Lists</vt:lpstr>
      <vt:lpstr>Dashboard</vt:lpstr>
      <vt:lpstr>Journal!Print_Titles</vt:lpstr>
    </vt:vector>
  </TitlesOfParts>
  <Company>CCF</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CCF Crypto Trading Journal Template</dc:title>
  <dc:subject>Trading journal with pre-trade checklist</dc:subject>
  <dc:creator>CCF</dc:creator>
  <dc:description>Educational template. Not financial advice.</dc:description>
  <cp:lastModifiedBy>CCF</cp:lastModifiedBy>
  <dcterms:created xsi:type="dcterms:W3CDTF">2026-11-03T21:02:10Z</dcterms:created>
  <dcterms:modified xsi:type="dcterms:W3CDTF">2026-11-03T21:02:10Z</dcterms:modified>
</cp:coreProperties>
</file>